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414" firstSheet="2" activeTab="2"/>
  </bookViews>
  <sheets>
    <sheet name="Consolidado tecnico" sheetId="1" state="hidden" r:id="rId1"/>
    <sheet name="Datos base" sheetId="2" r:id="rId2"/>
    <sheet name="FUNEVSO " sheetId="3" r:id="rId3"/>
  </sheets>
  <definedNames>
    <definedName name="_xlnm._FilterDatabase" localSheetId="0" hidden="1">'Consolidado tecnico'!$B$17:$F$62</definedName>
    <definedName name="_xlnm.Print_Area" localSheetId="0">'Consolidado tecnico'!$A$1:$H$67</definedName>
    <definedName name="_xlnm.Print_Area" localSheetId="1">'Datos base'!$A$1:$M$45</definedName>
    <definedName name="_xlnm.Print_Area" localSheetId="2">'FUNEVSO '!$A$1:$S$43</definedName>
    <definedName name="Excel_BuiltIn__FilterDatabase" localSheetId="0">'Consolidado tecnico'!$B$17:$F$20</definedName>
    <definedName name="Excel_BuiltIn_Print_Area" localSheetId="1">'Datos base'!$A$1:$K$45</definedName>
    <definedName name="Excel_BuiltIn_Print_Area" localSheetId="2">#REF!</definedName>
    <definedName name="Excel_BuiltIn_Print_Titles" localSheetId="0">'Consolidado tecnico'!$A$11:$D$19</definedName>
    <definedName name="SMMLV">#REF!</definedName>
    <definedName name="_xlnm.Print_Titles" localSheetId="0">'Consolidado tecnico'!$11:$19</definedName>
  </definedNames>
  <calcPr fullCalcOnLoad="1"/>
</workbook>
</file>

<file path=xl/sharedStrings.xml><?xml version="1.0" encoding="utf-8"?>
<sst xmlns="http://schemas.openxmlformats.org/spreadsheetml/2006/main" count="141" uniqueCount="96">
  <si>
    <t>LICITACIÓN PÚBLICA IDRD-STRD-SAS-020-2016</t>
  </si>
  <si>
    <t>OBJETO</t>
  </si>
  <si>
    <t>DATOS PROCESO</t>
  </si>
  <si>
    <t>FECHA ACTO DE APERTURA</t>
  </si>
  <si>
    <t>GRUPO  1</t>
  </si>
  <si>
    <t>PRESUPUESTO OFICIAL</t>
  </si>
  <si>
    <t>PRESUPUESTO OFICIAL EN SMMLV</t>
  </si>
  <si>
    <t>PLAZO DE EJECUCION (MESES)</t>
  </si>
  <si>
    <t>VALOR TOTAL DE LOS CONTRATOS PRESENTADOS EXPERESADO EN SMMLV</t>
  </si>
  <si>
    <t>GRUPO  2</t>
  </si>
  <si>
    <t>GRUPO  3</t>
  </si>
  <si>
    <t>TOTAL</t>
  </si>
  <si>
    <t>TABLA SALARIOS</t>
  </si>
  <si>
    <t>HABILITADO</t>
  </si>
  <si>
    <t xml:space="preserve">NO HABILITADO </t>
  </si>
  <si>
    <t>CUMPLE</t>
  </si>
  <si>
    <t>NO CUMPLE</t>
  </si>
  <si>
    <t xml:space="preserve">CANTIDAD DE VIÑETAS </t>
  </si>
  <si>
    <t xml:space="preserve">INFORME TECNICO  </t>
  </si>
  <si>
    <t>CONSOLIDADO VERIFICACION TECNICA</t>
  </si>
  <si>
    <t>Nº</t>
  </si>
  <si>
    <t>PROPONENTE</t>
  </si>
  <si>
    <t>OBSERVACIONES</t>
  </si>
  <si>
    <t>ANEXO 15</t>
  </si>
  <si>
    <t xml:space="preserve">EXPERIENCIA </t>
  </si>
  <si>
    <t xml:space="preserve">OBSERVACIÓN </t>
  </si>
  <si>
    <t xml:space="preserve">GRUPOS A LOS QUE SE PRESENTO </t>
  </si>
  <si>
    <t>EL DEPORPORTISTA 70</t>
  </si>
  <si>
    <t xml:space="preserve">OMAR VANEGAS NIETO </t>
  </si>
  <si>
    <t xml:space="preserve">No acredita experiencia, toda vez que, el total de experiencia relacionada en el formato técnico no es igual o superior a los SMMLV requeridos para el grupo I, II Y III. </t>
  </si>
  <si>
    <t xml:space="preserve">1,2 Y 3 </t>
  </si>
  <si>
    <t>MILITARY JR</t>
  </si>
  <si>
    <t>1, 2 y 3</t>
  </si>
  <si>
    <t>No cumple con la experiencia; es inferior al 100% del valor total de los tres grupos</t>
  </si>
  <si>
    <t>SI</t>
  </si>
  <si>
    <t>SYCO INGENIERIA S.A.S</t>
  </si>
  <si>
    <t>El proponente subsana, adjuntando acta de liquidacion del contrato 001 de 2015 en el cual relaciona fechas de inicio y terminacion del mismo</t>
  </si>
  <si>
    <t>Grupo Empresarial Sportech SAS</t>
  </si>
  <si>
    <t>Comercializadora Integral BDT SAS</t>
  </si>
  <si>
    <t>No adjunta certificaciones de experiencia. Para las experiencias 1 y 3 es necesario indicar el valor del contrato destinado a prensas de vestir y/o uniformes.
No adjunta el Anexo 15</t>
  </si>
  <si>
    <t>NO</t>
  </si>
  <si>
    <t>SODECOL SAS</t>
  </si>
  <si>
    <t>Sin información</t>
  </si>
  <si>
    <t>No adjunta RUP ni Anexo 10  "Experiencia del proponente</t>
  </si>
  <si>
    <t>ARKIMAX INTERNACIONAL LTDA.</t>
  </si>
  <si>
    <t>NO HABILITADO</t>
  </si>
  <si>
    <t>DEBE ESPECIFICAR EL VALOR DEL CONTRATO DESTINADO A "PRENDAS" EN LA CERTIFICACIÓN No. 4</t>
  </si>
  <si>
    <t>Granandina de Comercio Distribuciones</t>
  </si>
  <si>
    <t>El proponente allega verificaciones, no obstante, no cumple con el total de presupuesto requerido correspondiente a la sumatoria de los tres grupos. (Se tuvo en cuenta el valor de los contratos allegados relacionados con el el objeto del presente proceso exclusivamente)</t>
  </si>
  <si>
    <t>GRUPO EMPRESARIAL ALIANZA SAS</t>
  </si>
  <si>
    <t>1 y 3</t>
  </si>
  <si>
    <t>Certificación No. 1 : Debe certificar el valor del contrato destinado a dotación de uniformes y/o prensas de vestir. - No subsana ya que no especifica el valor de contrato destinado a prendas de vestir ó uniformes de dotación.
Certificación 2: Adjunta el contrato y la adición, pero no acta de liquidación por lo cual no se puede verificar la fecha final, valor total y recibo a satisfacción.
Revisado el contrato y la adición no se encontraron uniformes de dotación ni prensas de vestir, por lo cual no es posible determinar el valor dedicado a estos elementos. En caso de haberlos sumionistrado, se hace necesario relacionarlos en la certificación por parte de la entidad ciontratante y relacionar el valor.</t>
  </si>
  <si>
    <t>Manufacturas y Comercializadora Bostonia S.A.S</t>
  </si>
  <si>
    <t>Comercializadora LEAND</t>
  </si>
  <si>
    <t>UNIÓN TEMPORAL ALIANZA</t>
  </si>
  <si>
    <t>SAETA INTERNATIONAL SPORTS WEAR SAS</t>
  </si>
  <si>
    <t>hABILITADO</t>
  </si>
  <si>
    <t>El proponente subsana, adjuntando certificado laboral</t>
  </si>
  <si>
    <t>GRUPO COMERCIAL DRT SAS</t>
  </si>
  <si>
    <t>No cumple con la experiencia(en prendas de vestir y/o uniformes de dotación); es inferior al 100% del valor total de los grupos 1 Y 3</t>
  </si>
  <si>
    <t xml:space="preserve">FECHA </t>
  </si>
  <si>
    <t>No. DE PROPONENTE</t>
  </si>
  <si>
    <t>PRESUPUESTO OFICIAL $</t>
  </si>
  <si>
    <t>P. EN SMMLV</t>
  </si>
  <si>
    <t xml:space="preserve">      VERIFICACION TECNICA</t>
  </si>
  <si>
    <t xml:space="preserve">N </t>
  </si>
  <si>
    <t xml:space="preserve">NUMERO DE CONSECUTIVO RUP </t>
  </si>
  <si>
    <t>Número de Contrato</t>
  </si>
  <si>
    <t>ENTIDAD CONTRATANTE</t>
  </si>
  <si>
    <t>OBJETO DEL CONTRATO</t>
  </si>
  <si>
    <t>FECHA DE INICIO</t>
  </si>
  <si>
    <t>FECHA DE FINALIZACION</t>
  </si>
  <si>
    <t xml:space="preserve">PORCENTAJE DE PARTICIPACION EN EL CONSORCIO O UNION TEMPORAL </t>
  </si>
  <si>
    <t>NOMBRE PARTICIPANTE QUE APORTA LA EXPERIENCIA</t>
  </si>
  <si>
    <t>VALOR TOTAL CONTRATO EN PESOS</t>
  </si>
  <si>
    <t>PLAZO DE EJECUCIÓN
(MESES)</t>
  </si>
  <si>
    <t>AÑO DE FINALIZACION</t>
  </si>
  <si>
    <t>Acreditar Experiencia en el mantenimiento o recarga de extintores.</t>
  </si>
  <si>
    <t>SMMLV CORRESPONDIENTE</t>
  </si>
  <si>
    <t>VALOR DEL CONTRATO EN SMMLV x EL PORCENTAJE DE PARTICIPACION</t>
  </si>
  <si>
    <t>VALOR TOTAL CONTRATOS EN SMMLV</t>
  </si>
  <si>
    <t>PRESENTA CERTIFICACIONES</t>
  </si>
  <si>
    <t>CUMPLIMIENTO EXPERIENCIA</t>
  </si>
  <si>
    <t>VALOR TOTAL DE LOS CONTRATOS</t>
  </si>
  <si>
    <t xml:space="preserve">EVALUCIÓN TÉCNICA </t>
  </si>
  <si>
    <t>SELECCIÓN ABREVIADA DE MENOR CUANTÍA No. 04 -2014</t>
  </si>
  <si>
    <t xml:space="preserve">REPARACIONES LOCATIVAS DE ACABADOS Y LÍNEAS VITALES QUE SE REQUIERAN EN LAS UNIDADES DE VIVIENDA Y ZONAS COMUNES DE LOS PROYECTOS DE VIVIENDA DE INTERÉS PRIORITARIO – VIP DE BOSA PORVENIR, ARBORIZADORA BAJA (MZ65) Y CANDELARIA LA NUEVA (MZ67). </t>
  </si>
  <si>
    <t xml:space="preserve">HABILITADO </t>
  </si>
  <si>
    <t xml:space="preserve">FUNEVSO </t>
  </si>
  <si>
    <t xml:space="preserve">Acreditar experiencia Acreditar experiencia en manteamiento y tala de arbolado </t>
  </si>
  <si>
    <t>PROCESO DE SELECCIÓN SIMPLIFICADA No. 01  DE 2017</t>
  </si>
  <si>
    <t>COLOMBIA VERDE</t>
  </si>
  <si>
    <t>prestar los servicios operativos logísticos reforestación o reparación forestal y poda y tala de especies nativas. De la provincia del  alto magdalena departamento de Cundinamarca.</t>
  </si>
  <si>
    <t>900442625-4</t>
  </si>
  <si>
    <t>FUNEVSO</t>
  </si>
  <si>
    <t>N/A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</si>
</sst>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\-??_ ;_ @_ "/>
    <numFmt numFmtId="173" formatCode="#,##0.000_ ;[Red]\-#,##0.000\ "/>
    <numFmt numFmtId="174" formatCode="_-* #,##0.00\ _€_-;\-* #,##0.00\ _€_-;_-* \-??\ _€_-;_-@_-"/>
    <numFmt numFmtId="175" formatCode="_-* #,##0.00&quot; €&quot;_-;\-* #,##0.00&quot; €&quot;_-;_-* \-??&quot; €&quot;_-;_-@_-"/>
    <numFmt numFmtId="176" formatCode="_ &quot;$ &quot;* #,##0.00_ ;_ &quot;$ &quot;* \-#,##0.00_ ;_ &quot;$ &quot;* \-??_ ;_ @_ "/>
    <numFmt numFmtId="177" formatCode="_ * #,##0_ ;_ * \-#,##0_ ;_ * \-??_ ;_ @_ "/>
    <numFmt numFmtId="178" formatCode="d\-mmm\-yy;@"/>
    <numFmt numFmtId="179" formatCode="\$#,##0.00;[Red]&quot;-$&quot;#,##0.00"/>
    <numFmt numFmtId="180" formatCode="#,##0.00_ ;[Red]\-#,##0.00\ "/>
    <numFmt numFmtId="181" formatCode="d&quot; de &quot;mmmm&quot; de &quot;yyyy"/>
    <numFmt numFmtId="182" formatCode="[$$-240A]\ #,##0.00_ ;[Red]\-[$$-240A]\ #,##0.00\ "/>
    <numFmt numFmtId="183" formatCode="[$$-240A]\ #,##0.00;[Red][$$-240A]&quot; -&quot;#,##0.00"/>
    <numFmt numFmtId="184" formatCode="d&quot; de &quot;mmm&quot; de &quot;yy"/>
    <numFmt numFmtId="185" formatCode="[$$-240A]\ #,##0"/>
    <numFmt numFmtId="186" formatCode="dd\-mmm\-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2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36"/>
      <name val="Arial Black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2" fontId="0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 applyNumberFormat="0" applyFill="0" applyBorder="0" applyAlignment="0" applyProtection="0"/>
    <xf numFmtId="0" fontId="52" fillId="30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173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77" fontId="3" fillId="0" borderId="0" xfId="5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172" fontId="3" fillId="0" borderId="0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4" fontId="3" fillId="34" borderId="16" xfId="52" applyNumberFormat="1" applyFont="1" applyFill="1" applyBorder="1" applyAlignment="1" applyProtection="1">
      <alignment vertical="center" wrapText="1"/>
      <protection hidden="1"/>
    </xf>
    <xf numFmtId="172" fontId="3" fillId="34" borderId="16" xfId="52" applyNumberFormat="1" applyFont="1" applyFill="1" applyBorder="1" applyAlignment="1" applyProtection="1">
      <alignment vertical="center" wrapText="1"/>
      <protection hidden="1"/>
    </xf>
    <xf numFmtId="9" fontId="3" fillId="33" borderId="17" xfId="0" applyNumberFormat="1" applyFont="1" applyFill="1" applyBorder="1" applyAlignment="1" applyProtection="1">
      <alignment vertical="center"/>
      <protection hidden="1"/>
    </xf>
    <xf numFmtId="172" fontId="3" fillId="34" borderId="18" xfId="52" applyNumberFormat="1" applyFont="1" applyFill="1" applyBorder="1" applyAlignment="1" applyProtection="1">
      <alignment vertical="center" wrapText="1"/>
      <protection hidden="1"/>
    </xf>
    <xf numFmtId="9" fontId="3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79" fontId="2" fillId="0" borderId="0" xfId="0" applyNumberFormat="1" applyFont="1" applyFill="1" applyAlignment="1" applyProtection="1">
      <alignment/>
      <protection hidden="1"/>
    </xf>
    <xf numFmtId="177" fontId="3" fillId="34" borderId="15" xfId="52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35" borderId="23" xfId="0" applyFont="1" applyFill="1" applyBorder="1" applyAlignment="1" applyProtection="1">
      <alignment horizontal="center" vertical="center"/>
      <protection hidden="1"/>
    </xf>
    <xf numFmtId="0" fontId="8" fillId="35" borderId="24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80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6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36" borderId="0" xfId="0" applyFont="1" applyFill="1" applyBorder="1" applyAlignment="1" applyProtection="1">
      <alignment horizontal="left" vertic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6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36" borderId="0" xfId="0" applyFont="1" applyFill="1" applyBorder="1" applyAlignment="1" applyProtection="1">
      <alignment horizontal="left"/>
      <protection hidden="1"/>
    </xf>
    <xf numFmtId="0" fontId="12" fillId="36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36" borderId="0" xfId="0" applyFont="1" applyFill="1" applyBorder="1" applyAlignment="1" applyProtection="1">
      <alignment horizontal="left" vertic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81" fontId="6" fillId="0" borderId="0" xfId="0" applyNumberFormat="1" applyFont="1" applyFill="1" applyBorder="1" applyAlignment="1" applyProtection="1">
      <alignment horizontal="center" vertical="center"/>
      <protection hidden="1"/>
    </xf>
    <xf numFmtId="181" fontId="6" fillId="36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4" fillId="36" borderId="0" xfId="0" applyFont="1" applyFill="1" applyBorder="1" applyAlignment="1" applyProtection="1">
      <alignment horizontal="center" vertical="center"/>
      <protection hidden="1"/>
    </xf>
    <xf numFmtId="0" fontId="14" fillId="36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181" fontId="1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6" fillId="36" borderId="0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182" fontId="12" fillId="0" borderId="0" xfId="0" applyNumberFormat="1" applyFont="1" applyFill="1" applyBorder="1" applyAlignment="1" applyProtection="1">
      <alignment horizontal="right" vertical="center"/>
      <protection hidden="1"/>
    </xf>
    <xf numFmtId="183" fontId="6" fillId="0" borderId="0" xfId="0" applyNumberFormat="1" applyFont="1" applyFill="1" applyBorder="1" applyAlignment="1" applyProtection="1">
      <alignment horizontal="center" vertical="center"/>
      <protection hidden="1"/>
    </xf>
    <xf numFmtId="172" fontId="12" fillId="0" borderId="0" xfId="52" applyFont="1" applyFill="1" applyBorder="1" applyAlignment="1" applyProtection="1">
      <alignment horizontal="right" vertical="center"/>
      <protection hidden="1"/>
    </xf>
    <xf numFmtId="172" fontId="12" fillId="37" borderId="0" xfId="52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172" fontId="0" fillId="0" borderId="0" xfId="52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2" fillId="37" borderId="27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NumberFormat="1" applyFont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20" fillId="33" borderId="15" xfId="0" applyFont="1" applyFill="1" applyBorder="1" applyAlignment="1" applyProtection="1">
      <alignment horizontal="center" vertical="center"/>
      <protection hidden="1"/>
    </xf>
    <xf numFmtId="172" fontId="17" fillId="0" borderId="0" xfId="52" applyFont="1" applyFill="1" applyBorder="1" applyAlignment="1" applyProtection="1">
      <alignment horizontal="left" vertical="center" wrapText="1"/>
      <protection hidden="1"/>
    </xf>
    <xf numFmtId="0" fontId="20" fillId="0" borderId="15" xfId="0" applyFont="1" applyFill="1" applyBorder="1" applyAlignment="1" applyProtection="1">
      <alignment horizontal="center" vertical="center"/>
      <protection hidden="1"/>
    </xf>
    <xf numFmtId="172" fontId="20" fillId="0" borderId="0" xfId="52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0" fillId="38" borderId="15" xfId="0" applyFont="1" applyFill="1" applyBorder="1" applyAlignment="1" applyProtection="1">
      <alignment horizontal="center" vertical="center"/>
      <protection hidden="1"/>
    </xf>
    <xf numFmtId="172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21" fillId="36" borderId="0" xfId="0" applyFont="1" applyFill="1" applyAlignment="1" applyProtection="1">
      <alignment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21" fillId="36" borderId="0" xfId="0" applyFont="1" applyFill="1" applyBorder="1" applyAlignment="1" applyProtection="1">
      <alignment horizontal="justify" vertical="center" wrapText="1"/>
      <protection hidden="1"/>
    </xf>
    <xf numFmtId="186" fontId="21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36" borderId="0" xfId="0" applyNumberFormat="1" applyFont="1" applyFill="1" applyBorder="1" applyAlignment="1" applyProtection="1">
      <alignment vertical="top" wrapText="1"/>
      <protection hidden="1"/>
    </xf>
    <xf numFmtId="177" fontId="1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1" fillId="36" borderId="0" xfId="0" applyFont="1" applyFill="1" applyAlignment="1" applyProtection="1">
      <alignment vertical="top" wrapText="1"/>
      <protection hidden="1"/>
    </xf>
    <xf numFmtId="0" fontId="21" fillId="36" borderId="0" xfId="0" applyFont="1" applyFill="1" applyBorder="1" applyAlignment="1" applyProtection="1">
      <alignment vertical="top" wrapText="1"/>
      <protection hidden="1"/>
    </xf>
    <xf numFmtId="3" fontId="14" fillId="36" borderId="0" xfId="52" applyNumberFormat="1" applyFont="1" applyFill="1" applyBorder="1" applyAlignment="1" applyProtection="1">
      <alignment horizontal="center" vertical="center" wrapText="1"/>
      <protection hidden="1"/>
    </xf>
    <xf numFmtId="172" fontId="3" fillId="36" borderId="0" xfId="52" applyFont="1" applyFill="1" applyBorder="1" applyAlignment="1" applyProtection="1">
      <alignment horizontal="left" vertical="center" wrapText="1"/>
      <protection hidden="1"/>
    </xf>
    <xf numFmtId="172" fontId="17" fillId="38" borderId="15" xfId="52" applyFont="1" applyFill="1" applyBorder="1" applyAlignment="1" applyProtection="1">
      <alignment horizontal="center" vertical="center" wrapText="1"/>
      <protection hidden="1"/>
    </xf>
    <xf numFmtId="0" fontId="20" fillId="36" borderId="0" xfId="0" applyFont="1" applyFill="1" applyAlignment="1" applyProtection="1">
      <alignment/>
      <protection hidden="1"/>
    </xf>
    <xf numFmtId="176" fontId="22" fillId="0" borderId="0" xfId="57" applyFont="1" applyFill="1" applyBorder="1" applyAlignment="1" applyProtection="1">
      <alignment horizontal="center" vertical="center" wrapText="1"/>
      <protection hidden="1"/>
    </xf>
    <xf numFmtId="172" fontId="20" fillId="0" borderId="28" xfId="0" applyNumberFormat="1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justify" vertical="center" wrapText="1"/>
      <protection hidden="1"/>
    </xf>
    <xf numFmtId="186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1" fillId="0" borderId="0" xfId="0" applyNumberFormat="1" applyFont="1" applyAlignment="1" applyProtection="1">
      <alignment horizontal="center" vertical="top" wrapText="1"/>
      <protection hidden="1"/>
    </xf>
    <xf numFmtId="3" fontId="14" fillId="0" borderId="0" xfId="0" applyNumberFormat="1" applyFont="1" applyAlignment="1" applyProtection="1">
      <alignment horizontal="center" vertical="top" wrapText="1"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21" fillId="0" borderId="0" xfId="0" applyNumberFormat="1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/>
      <protection hidden="1"/>
    </xf>
    <xf numFmtId="0" fontId="15" fillId="37" borderId="23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/>
    </xf>
    <xf numFmtId="49" fontId="16" fillId="33" borderId="15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 applyProtection="1">
      <alignment horizontal="center" vertical="center" wrapText="1"/>
      <protection hidden="1" locked="0"/>
    </xf>
    <xf numFmtId="0" fontId="16" fillId="33" borderId="15" xfId="0" applyFont="1" applyFill="1" applyBorder="1" applyAlignment="1">
      <alignment horizontal="justify" vertical="center" wrapText="1" readingOrder="1"/>
    </xf>
    <xf numFmtId="184" fontId="16" fillId="33" borderId="15" xfId="0" applyNumberFormat="1" applyFont="1" applyFill="1" applyBorder="1" applyAlignment="1">
      <alignment horizontal="center" vertical="center"/>
    </xf>
    <xf numFmtId="9" fontId="16" fillId="33" borderId="15" xfId="0" applyNumberFormat="1" applyFont="1" applyFill="1" applyBorder="1" applyAlignment="1">
      <alignment horizontal="center" vertical="center"/>
    </xf>
    <xf numFmtId="9" fontId="16" fillId="33" borderId="15" xfId="0" applyNumberFormat="1" applyFont="1" applyFill="1" applyBorder="1" applyAlignment="1">
      <alignment horizontal="center" vertical="center" wrapText="1"/>
    </xf>
    <xf numFmtId="185" fontId="16" fillId="33" borderId="15" xfId="0" applyNumberFormat="1" applyFont="1" applyFill="1" applyBorder="1" applyAlignment="1">
      <alignment horizontal="center" vertical="center"/>
    </xf>
    <xf numFmtId="2" fontId="16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16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5" xfId="52" applyNumberFormat="1" applyFont="1" applyFill="1" applyBorder="1" applyAlignment="1" applyProtection="1">
      <alignment horizontal="center" vertical="center" wrapText="1"/>
      <protection hidden="1"/>
    </xf>
    <xf numFmtId="172" fontId="16" fillId="33" borderId="15" xfId="52" applyNumberFormat="1" applyFont="1" applyFill="1" applyBorder="1" applyAlignment="1" applyProtection="1">
      <alignment horizontal="center" vertical="center" wrapText="1"/>
      <protection hidden="1"/>
    </xf>
    <xf numFmtId="4" fontId="15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3" fontId="15" fillId="0" borderId="0" xfId="52" applyNumberFormat="1" applyFont="1" applyFill="1" applyBorder="1" applyAlignment="1" applyProtection="1">
      <alignment horizontal="center" vertical="center" wrapText="1"/>
      <protection hidden="1"/>
    </xf>
    <xf numFmtId="3" fontId="15" fillId="37" borderId="28" xfId="52" applyNumberFormat="1" applyFont="1" applyFill="1" applyBorder="1" applyAlignment="1" applyProtection="1">
      <alignment horizontal="center" vertical="center" wrapText="1"/>
      <protection hidden="1"/>
    </xf>
    <xf numFmtId="0" fontId="15" fillId="39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/>
      <protection hidden="1"/>
    </xf>
    <xf numFmtId="177" fontId="15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40" borderId="30" xfId="0" applyFont="1" applyFill="1" applyBorder="1" applyAlignment="1" applyProtection="1">
      <alignment vertical="top" wrapText="1"/>
      <protection hidden="1"/>
    </xf>
    <xf numFmtId="0" fontId="24" fillId="40" borderId="31" xfId="0" applyFont="1" applyFill="1" applyBorder="1" applyAlignment="1" applyProtection="1">
      <alignment vertical="top" wrapText="1"/>
      <protection hidden="1"/>
    </xf>
    <xf numFmtId="4" fontId="25" fillId="40" borderId="2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182" fontId="23" fillId="37" borderId="33" xfId="0" applyNumberFormat="1" applyFont="1" applyFill="1" applyBorder="1" applyAlignment="1" applyProtection="1">
      <alignment vertical="center"/>
      <protection hidden="1"/>
    </xf>
    <xf numFmtId="182" fontId="23" fillId="37" borderId="12" xfId="0" applyNumberFormat="1" applyFont="1" applyFill="1" applyBorder="1" applyAlignment="1" applyProtection="1">
      <alignment vertical="center"/>
      <protection hidden="1"/>
    </xf>
    <xf numFmtId="182" fontId="23" fillId="37" borderId="32" xfId="0" applyNumberFormat="1" applyFont="1" applyFill="1" applyBorder="1" applyAlignment="1" applyProtection="1">
      <alignment vertical="center"/>
      <protection hidden="1"/>
    </xf>
    <xf numFmtId="182" fontId="23" fillId="37" borderId="24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justify" vertical="center" wrapText="1"/>
      <protection hidden="1"/>
    </xf>
    <xf numFmtId="186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top" wrapText="1"/>
      <protection hidden="1"/>
    </xf>
    <xf numFmtId="177" fontId="1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3" fontId="12" fillId="0" borderId="0" xfId="52" applyNumberFormat="1" applyFont="1" applyFill="1" applyBorder="1" applyAlignment="1" applyProtection="1">
      <alignment horizontal="center" vertical="center" wrapText="1"/>
      <protection hidden="1"/>
    </xf>
    <xf numFmtId="42" fontId="0" fillId="33" borderId="15" xfId="58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37" borderId="15" xfId="0" applyFont="1" applyFill="1" applyBorder="1" applyAlignment="1" applyProtection="1">
      <alignment horizontal="center" vertical="center"/>
      <protection hidden="1"/>
    </xf>
    <xf numFmtId="0" fontId="6" fillId="37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8" fillId="35" borderId="23" xfId="0" applyFont="1" applyFill="1" applyBorder="1" applyAlignment="1" applyProtection="1">
      <alignment horizontal="center" vertical="center"/>
      <protection hidden="1"/>
    </xf>
    <xf numFmtId="0" fontId="8" fillId="35" borderId="34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left" vertical="center"/>
      <protection hidden="1"/>
    </xf>
    <xf numFmtId="0" fontId="3" fillId="33" borderId="21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37" borderId="34" xfId="0" applyFont="1" applyFill="1" applyBorder="1" applyAlignment="1" applyProtection="1">
      <alignment horizontal="center" vertical="center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49" fontId="3" fillId="37" borderId="34" xfId="0" applyNumberFormat="1" applyFont="1" applyFill="1" applyBorder="1" applyAlignment="1" applyProtection="1">
      <alignment horizontal="center" vertical="center"/>
      <protection hidden="1"/>
    </xf>
    <xf numFmtId="178" fontId="3" fillId="37" borderId="34" xfId="0" applyNumberFormat="1" applyFont="1" applyFill="1" applyBorder="1" applyAlignment="1" applyProtection="1">
      <alignment horizontal="center" vertical="center"/>
      <protection hidden="1"/>
    </xf>
    <xf numFmtId="179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37" xfId="0" applyFont="1" applyFill="1" applyBorder="1" applyAlignment="1" applyProtection="1">
      <alignment horizontal="left" vertical="center"/>
      <protection hidden="1"/>
    </xf>
    <xf numFmtId="0" fontId="3" fillId="33" borderId="38" xfId="0" applyFont="1" applyFill="1" applyBorder="1" applyAlignment="1" applyProtection="1">
      <alignment horizontal="left" vertical="center"/>
      <protection hidden="1"/>
    </xf>
    <xf numFmtId="0" fontId="3" fillId="33" borderId="39" xfId="0" applyFont="1" applyFill="1" applyBorder="1" applyAlignment="1" applyProtection="1">
      <alignment horizontal="left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left" vertical="center"/>
      <protection hidden="1"/>
    </xf>
    <xf numFmtId="0" fontId="3" fillId="33" borderId="42" xfId="0" applyFont="1" applyFill="1" applyBorder="1" applyAlignment="1" applyProtection="1">
      <alignment horizontal="left" vertical="center"/>
      <protection hidden="1"/>
    </xf>
    <xf numFmtId="0" fontId="3" fillId="33" borderId="43" xfId="0" applyFont="1" applyFill="1" applyBorder="1" applyAlignment="1" applyProtection="1">
      <alignment horizontal="left" vertical="center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182" fontId="14" fillId="37" borderId="36" xfId="0" applyNumberFormat="1" applyFont="1" applyFill="1" applyBorder="1" applyAlignment="1" applyProtection="1">
      <alignment horizontal="right" vertical="center"/>
      <protection hidden="1"/>
    </xf>
    <xf numFmtId="182" fontId="3" fillId="37" borderId="3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78" fontId="15" fillId="37" borderId="34" xfId="0" applyNumberFormat="1" applyFont="1" applyFill="1" applyBorder="1" applyAlignment="1" applyProtection="1">
      <alignment horizontal="center" vertical="center"/>
      <protection hidden="1"/>
    </xf>
    <xf numFmtId="172" fontId="23" fillId="37" borderId="45" xfId="52" applyFont="1" applyFill="1" applyBorder="1" applyAlignment="1" applyProtection="1">
      <alignment horizontal="right" vertical="center"/>
      <protection hidden="1"/>
    </xf>
    <xf numFmtId="0" fontId="15" fillId="37" borderId="46" xfId="0" applyFont="1" applyFill="1" applyBorder="1" applyAlignment="1" applyProtection="1">
      <alignment horizontal="center" vertical="center" wrapText="1"/>
      <protection hidden="1"/>
    </xf>
    <xf numFmtId="0" fontId="15" fillId="37" borderId="34" xfId="0" applyNumberFormat="1" applyFont="1" applyFill="1" applyBorder="1" applyAlignment="1" applyProtection="1">
      <alignment horizontal="center" vertical="center"/>
      <protection hidden="1"/>
    </xf>
    <xf numFmtId="182" fontId="23" fillId="37" borderId="36" xfId="0" applyNumberFormat="1" applyFont="1" applyFill="1" applyBorder="1" applyAlignment="1" applyProtection="1">
      <alignment horizontal="right" vertical="center"/>
      <protection hidden="1"/>
    </xf>
    <xf numFmtId="182" fontId="23" fillId="37" borderId="35" xfId="0" applyNumberFormat="1" applyFont="1" applyFill="1" applyBorder="1" applyAlignment="1" applyProtection="1">
      <alignment horizontal="left" vertical="center"/>
      <protection hidden="1"/>
    </xf>
    <xf numFmtId="172" fontId="23" fillId="37" borderId="36" xfId="52" applyFont="1" applyFill="1" applyBorder="1" applyAlignment="1" applyProtection="1">
      <alignment horizontal="right" vertical="center"/>
      <protection hidden="1"/>
    </xf>
    <xf numFmtId="0" fontId="17" fillId="37" borderId="34" xfId="0" applyFont="1" applyFill="1" applyBorder="1" applyAlignment="1" applyProtection="1">
      <alignment horizontal="center" vertical="center"/>
      <protection hidden="1"/>
    </xf>
    <xf numFmtId="3" fontId="15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15" fillId="0" borderId="30" xfId="0" applyFont="1" applyBorder="1" applyAlignment="1" applyProtection="1">
      <alignment horizontal="left" vertical="center" wrapText="1"/>
      <protection hidden="1"/>
    </xf>
    <xf numFmtId="177" fontId="15" fillId="0" borderId="28" xfId="52" applyNumberFormat="1" applyFont="1" applyFill="1" applyBorder="1" applyAlignment="1" applyProtection="1">
      <alignment horizontal="left" vertical="center" wrapText="1"/>
      <protection hidden="1"/>
    </xf>
    <xf numFmtId="177" fontId="15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12" fillId="37" borderId="36" xfId="0" applyFont="1" applyFill="1" applyBorder="1" applyAlignment="1" applyProtection="1">
      <alignment horizontal="center" vertical="center" wrapText="1"/>
      <protection hidden="1"/>
    </xf>
    <xf numFmtId="0" fontId="16" fillId="33" borderId="15" xfId="0" applyFont="1" applyFill="1" applyBorder="1" applyAlignment="1" applyProtection="1">
      <alignment horizontal="center" vertical="center" wrapText="1"/>
      <protection hidden="1"/>
    </xf>
    <xf numFmtId="182" fontId="23" fillId="37" borderId="47" xfId="0" applyNumberFormat="1" applyFont="1" applyFill="1" applyBorder="1" applyAlignment="1" applyProtection="1">
      <alignment horizontal="left" vertical="center"/>
      <protection hidden="1"/>
    </xf>
    <xf numFmtId="0" fontId="12" fillId="37" borderId="34" xfId="0" applyFont="1" applyFill="1" applyBorder="1" applyAlignment="1" applyProtection="1">
      <alignment horizontal="center" vertical="center"/>
      <protection hidden="1"/>
    </xf>
    <xf numFmtId="4" fontId="15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</cellXfs>
  <cellStyles count="67">
    <cellStyle name="Normal" xfId="0"/>
    <cellStyle name="_Areas mas completo de logística" xfId="15"/>
    <cellStyle name="_Evaluacion técnica PRELIMINAR-IDRD-STC-CP-021-2007" xfId="16"/>
    <cellStyle name="_Sistema Eléctrico Campín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Comma_PROYECTOS EN EJECUCION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Currency" xfId="57"/>
    <cellStyle name="Currency [0]" xfId="58"/>
    <cellStyle name="Moneda 2" xfId="59"/>
    <cellStyle name="Moneda 3" xfId="60"/>
    <cellStyle name="Moneda 4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as" xfId="69"/>
    <cellStyle name="Percent" xfId="70"/>
    <cellStyle name="Porcentual 2" xfId="71"/>
    <cellStyle name="Porcentual 2 2" xfId="72"/>
    <cellStyle name="Porcentual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1"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1114425</xdr:colOff>
      <xdr:row>0</xdr:row>
      <xdr:rowOff>0</xdr:rowOff>
    </xdr:from>
    <xdr:to>
      <xdr:col>4</xdr:col>
      <xdr:colOff>742950</xdr:colOff>
      <xdr:row>4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18954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4038600</xdr:colOff>
      <xdr:row>0</xdr:row>
      <xdr:rowOff>152400</xdr:rowOff>
    </xdr:from>
    <xdr:to>
      <xdr:col>5</xdr:col>
      <xdr:colOff>847725</xdr:colOff>
      <xdr:row>6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52400"/>
          <a:ext cx="1724025" cy="2752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4048125</xdr:colOff>
      <xdr:row>1</xdr:row>
      <xdr:rowOff>38100</xdr:rowOff>
    </xdr:from>
    <xdr:to>
      <xdr:col>5</xdr:col>
      <xdr:colOff>6191250</xdr:colOff>
      <xdr:row>7</xdr:row>
      <xdr:rowOff>209550</xdr:rowOff>
    </xdr:to>
    <xdr:pic>
      <xdr:nvPicPr>
        <xdr:cNvPr id="1" name="Imagen 1" descr="t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200025"/>
          <a:ext cx="21431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2"/>
  <sheetViews>
    <sheetView view="pageBreakPreview" zoomScale="54" zoomScaleNormal="65" zoomScaleSheetLayoutView="54" zoomScalePageLayoutView="0" workbookViewId="0" topLeftCell="A16">
      <pane xSplit="2" ySplit="4" topLeftCell="C20" activePane="bottomRight" state="frozen"/>
      <selection pane="topLeft" activeCell="A16" sqref="A16"/>
      <selection pane="topRight" activeCell="C16" sqref="C16"/>
      <selection pane="bottomLeft" activeCell="A20" sqref="A20"/>
      <selection pane="bottomRight" activeCell="O57" sqref="O57"/>
    </sheetView>
  </sheetViews>
  <sheetFormatPr defaultColWidth="11.421875" defaultRowHeight="18" customHeight="1"/>
  <cols>
    <col min="1" max="1" width="1.8515625" style="40" customWidth="1"/>
    <col min="2" max="2" width="11.00390625" style="40" customWidth="1"/>
    <col min="3" max="3" width="57.57421875" style="40" customWidth="1"/>
    <col min="4" max="4" width="34.00390625" style="40" customWidth="1"/>
    <col min="5" max="5" width="21.28125" style="40" customWidth="1"/>
    <col min="6" max="6" width="38.28125" style="40" customWidth="1"/>
    <col min="7" max="7" width="104.421875" style="40" customWidth="1"/>
    <col min="8" max="8" width="28.00390625" style="40" customWidth="1"/>
    <col min="9" max="9" width="11.28125" style="40" customWidth="1"/>
    <col min="10" max="16384" width="11.421875" style="40" customWidth="1"/>
  </cols>
  <sheetData>
    <row r="9" ht="12.75" customHeight="1"/>
    <row r="10" spans="2:7" ht="23.25" customHeight="1">
      <c r="B10" s="228"/>
      <c r="C10" s="228"/>
      <c r="D10" s="228"/>
      <c r="E10" s="228"/>
      <c r="F10" s="228"/>
      <c r="G10" s="41"/>
    </row>
    <row r="11" spans="1:8" ht="36" customHeight="1">
      <c r="A11" s="42"/>
      <c r="B11" s="229" t="s">
        <v>0</v>
      </c>
      <c r="C11" s="229"/>
      <c r="D11" s="229"/>
      <c r="E11" s="229"/>
      <c r="F11" s="229"/>
      <c r="G11" s="229"/>
      <c r="H11" s="229"/>
    </row>
    <row r="12" spans="2:8" ht="15.75" customHeight="1">
      <c r="B12" s="43"/>
      <c r="C12" s="43"/>
      <c r="D12" s="43"/>
      <c r="E12" s="43"/>
      <c r="F12" s="43"/>
      <c r="G12" s="43"/>
      <c r="H12" s="43"/>
    </row>
    <row r="13" spans="2:8" ht="24" customHeight="1">
      <c r="B13" s="228" t="s">
        <v>18</v>
      </c>
      <c r="C13" s="228"/>
      <c r="D13" s="228"/>
      <c r="E13" s="228"/>
      <c r="F13" s="228"/>
      <c r="G13" s="228"/>
      <c r="H13" s="228"/>
    </row>
    <row r="14" spans="2:8" ht="15.75" customHeight="1">
      <c r="B14" s="44"/>
      <c r="C14" s="44"/>
      <c r="D14" s="44"/>
      <c r="E14" s="44"/>
      <c r="F14" s="44"/>
      <c r="G14" s="44"/>
      <c r="H14" s="44"/>
    </row>
    <row r="15" spans="2:8" ht="40.5" customHeight="1">
      <c r="B15" s="230" t="s">
        <v>19</v>
      </c>
      <c r="C15" s="230"/>
      <c r="D15" s="230"/>
      <c r="E15" s="230"/>
      <c r="F15" s="230"/>
      <c r="G15" s="230"/>
      <c r="H15" s="230"/>
    </row>
    <row r="16" spans="2:8" s="45" customFormat="1" ht="42" customHeight="1">
      <c r="B16" s="46"/>
      <c r="C16" s="46"/>
      <c r="D16" s="231"/>
      <c r="E16" s="231"/>
      <c r="F16" s="231"/>
      <c r="G16" s="46"/>
      <c r="H16" s="46"/>
    </row>
    <row r="17" spans="2:8" s="45" customFormat="1" ht="13.5" customHeight="1">
      <c r="B17" s="232" t="s">
        <v>20</v>
      </c>
      <c r="C17" s="233" t="s">
        <v>21</v>
      </c>
      <c r="D17" s="47"/>
      <c r="E17" s="47"/>
      <c r="F17" s="48"/>
      <c r="G17" s="234" t="s">
        <v>22</v>
      </c>
      <c r="H17" s="234" t="s">
        <v>23</v>
      </c>
    </row>
    <row r="18" spans="2:8" s="45" customFormat="1" ht="55.5" customHeight="1">
      <c r="B18" s="232"/>
      <c r="C18" s="233"/>
      <c r="D18" s="47" t="s">
        <v>24</v>
      </c>
      <c r="E18" s="47" t="s">
        <v>25</v>
      </c>
      <c r="F18" s="48" t="s">
        <v>26</v>
      </c>
      <c r="G18" s="234"/>
      <c r="H18" s="234"/>
    </row>
    <row r="19" spans="2:8" s="45" customFormat="1" ht="8.25" customHeight="1">
      <c r="B19" s="46"/>
      <c r="C19" s="46"/>
      <c r="D19" s="46"/>
      <c r="E19" s="46"/>
      <c r="F19" s="46"/>
      <c r="G19" s="46"/>
      <c r="H19" s="49"/>
    </row>
    <row r="20" spans="2:9" ht="56.25" customHeight="1">
      <c r="B20" s="50">
        <v>1</v>
      </c>
      <c r="C20" s="51" t="s">
        <v>27</v>
      </c>
      <c r="D20" s="51"/>
      <c r="E20" s="51"/>
      <c r="F20" s="51"/>
      <c r="G20" s="52"/>
      <c r="H20" s="53"/>
      <c r="I20" s="24"/>
    </row>
    <row r="21" spans="2:8" ht="105.75" customHeight="1">
      <c r="B21" s="50">
        <v>2</v>
      </c>
      <c r="C21" s="51"/>
      <c r="D21" s="51"/>
      <c r="E21" s="54"/>
      <c r="F21" s="55"/>
      <c r="G21" s="55"/>
      <c r="H21" s="53"/>
    </row>
    <row r="22" spans="2:8" ht="56.25" customHeight="1">
      <c r="B22" s="50">
        <v>3</v>
      </c>
      <c r="C22" s="51"/>
      <c r="D22" s="51"/>
      <c r="E22" s="51"/>
      <c r="F22" s="52"/>
      <c r="G22" s="52"/>
      <c r="H22" s="53"/>
    </row>
    <row r="23" spans="2:8" ht="56.25" customHeight="1">
      <c r="B23" s="50">
        <v>4</v>
      </c>
      <c r="C23" s="51"/>
      <c r="D23" s="51"/>
      <c r="E23" s="51"/>
      <c r="F23" s="52"/>
      <c r="G23" s="52"/>
      <c r="H23" s="53"/>
    </row>
    <row r="24" spans="2:8" ht="56.25" customHeight="1">
      <c r="B24" s="50">
        <v>5</v>
      </c>
      <c r="C24" s="51"/>
      <c r="D24" s="51"/>
      <c r="E24" s="51"/>
      <c r="F24" s="52"/>
      <c r="G24" s="52"/>
      <c r="H24" s="53"/>
    </row>
    <row r="25" spans="2:8" ht="56.25" customHeight="1">
      <c r="B25" s="50">
        <v>6</v>
      </c>
      <c r="C25" s="51"/>
      <c r="D25" s="51"/>
      <c r="E25" s="51"/>
      <c r="F25" s="52"/>
      <c r="G25" s="52"/>
      <c r="H25" s="53"/>
    </row>
    <row r="26" spans="2:8" ht="56.25" customHeight="1">
      <c r="B26" s="50">
        <v>7</v>
      </c>
      <c r="C26" s="51"/>
      <c r="D26" s="51"/>
      <c r="E26" s="51"/>
      <c r="F26" s="52"/>
      <c r="G26" s="52"/>
      <c r="H26" s="53"/>
    </row>
    <row r="27" spans="2:8" ht="56.25" customHeight="1">
      <c r="B27" s="50">
        <v>8</v>
      </c>
      <c r="C27" s="51"/>
      <c r="D27" s="51"/>
      <c r="E27" s="51"/>
      <c r="F27" s="52"/>
      <c r="G27" s="52"/>
      <c r="H27" s="53"/>
    </row>
    <row r="28" spans="2:8" ht="56.25" customHeight="1">
      <c r="B28" s="50">
        <v>9</v>
      </c>
      <c r="C28" s="51"/>
      <c r="D28" s="51"/>
      <c r="E28" s="51"/>
      <c r="F28" s="52"/>
      <c r="G28" s="52"/>
      <c r="H28" s="53"/>
    </row>
    <row r="29" spans="2:8" ht="56.25" customHeight="1">
      <c r="B29" s="50">
        <v>10</v>
      </c>
      <c r="C29" s="51"/>
      <c r="D29" s="51"/>
      <c r="E29" s="51"/>
      <c r="F29" s="52"/>
      <c r="G29" s="52"/>
      <c r="H29" s="53"/>
    </row>
    <row r="30" spans="2:8" ht="56.25" customHeight="1">
      <c r="B30" s="50">
        <v>11</v>
      </c>
      <c r="C30" s="51"/>
      <c r="D30" s="51"/>
      <c r="E30" s="51"/>
      <c r="F30" s="52"/>
      <c r="G30" s="52"/>
      <c r="H30" s="53"/>
    </row>
    <row r="31" spans="2:8" ht="56.25" customHeight="1">
      <c r="B31" s="50">
        <v>12</v>
      </c>
      <c r="C31" s="51"/>
      <c r="D31" s="51"/>
      <c r="E31" s="51"/>
      <c r="F31" s="52"/>
      <c r="G31" s="52"/>
      <c r="H31" s="53"/>
    </row>
    <row r="32" spans="2:8" ht="56.25" customHeight="1">
      <c r="B32" s="50">
        <v>13</v>
      </c>
      <c r="C32" s="51"/>
      <c r="D32" s="51"/>
      <c r="E32" s="51"/>
      <c r="F32" s="52"/>
      <c r="G32" s="52"/>
      <c r="H32" s="53"/>
    </row>
    <row r="33" spans="2:8" ht="56.25" customHeight="1">
      <c r="B33" s="50">
        <v>14</v>
      </c>
      <c r="C33" s="51"/>
      <c r="D33" s="51"/>
      <c r="E33" s="51"/>
      <c r="F33" s="52"/>
      <c r="G33" s="52"/>
      <c r="H33" s="53"/>
    </row>
    <row r="34" spans="2:8" ht="56.25" customHeight="1">
      <c r="B34" s="50">
        <v>15</v>
      </c>
      <c r="C34" s="51"/>
      <c r="D34" s="51"/>
      <c r="E34" s="51"/>
      <c r="F34" s="52"/>
      <c r="G34" s="52"/>
      <c r="H34" s="53"/>
    </row>
    <row r="35" spans="2:8" ht="56.25" customHeight="1">
      <c r="B35" s="50">
        <v>16</v>
      </c>
      <c r="C35" s="51"/>
      <c r="D35" s="51"/>
      <c r="E35" s="51"/>
      <c r="F35" s="52"/>
      <c r="G35" s="52"/>
      <c r="H35" s="53"/>
    </row>
    <row r="36" spans="2:8" ht="56.25" customHeight="1">
      <c r="B36" s="50">
        <v>17</v>
      </c>
      <c r="C36" s="51"/>
      <c r="D36" s="51"/>
      <c r="E36" s="51"/>
      <c r="F36" s="52"/>
      <c r="G36" s="52"/>
      <c r="H36" s="53"/>
    </row>
    <row r="37" spans="2:8" ht="56.25" customHeight="1">
      <c r="B37" s="50">
        <v>18</v>
      </c>
      <c r="C37" s="51"/>
      <c r="D37" s="51"/>
      <c r="E37" s="51"/>
      <c r="F37" s="52"/>
      <c r="G37" s="52"/>
      <c r="H37" s="53"/>
    </row>
    <row r="38" spans="2:8" ht="56.25" customHeight="1">
      <c r="B38" s="50">
        <v>19</v>
      </c>
      <c r="C38" s="51"/>
      <c r="D38" s="51"/>
      <c r="E38" s="51"/>
      <c r="F38" s="52"/>
      <c r="G38" s="52"/>
      <c r="H38" s="53"/>
    </row>
    <row r="39" spans="2:8" ht="56.25" customHeight="1">
      <c r="B39" s="50">
        <v>20</v>
      </c>
      <c r="C39" s="51"/>
      <c r="D39" s="51"/>
      <c r="E39" s="51"/>
      <c r="F39" s="52"/>
      <c r="G39" s="52"/>
      <c r="H39" s="53"/>
    </row>
    <row r="40" spans="2:8" ht="56.25" customHeight="1">
      <c r="B40" s="50">
        <v>21</v>
      </c>
      <c r="C40" s="51"/>
      <c r="D40" s="51"/>
      <c r="E40" s="51"/>
      <c r="F40" s="52"/>
      <c r="G40" s="52"/>
      <c r="H40" s="53"/>
    </row>
    <row r="41" spans="2:8" ht="80.25" customHeight="1">
      <c r="B41" s="50">
        <v>22</v>
      </c>
      <c r="C41" s="51" t="s">
        <v>28</v>
      </c>
      <c r="D41" s="51" t="s">
        <v>14</v>
      </c>
      <c r="E41" s="54" t="s">
        <v>29</v>
      </c>
      <c r="F41" s="55" t="s">
        <v>30</v>
      </c>
      <c r="G41" s="55"/>
      <c r="H41" s="53"/>
    </row>
    <row r="42" spans="2:8" ht="56.25" customHeight="1">
      <c r="B42" s="50">
        <v>23</v>
      </c>
      <c r="C42" s="51"/>
      <c r="D42" s="51"/>
      <c r="E42" s="51"/>
      <c r="F42" s="52"/>
      <c r="G42" s="52"/>
      <c r="H42" s="53"/>
    </row>
    <row r="43" spans="2:8" ht="56.25" customHeight="1">
      <c r="B43" s="50">
        <v>24</v>
      </c>
      <c r="C43" s="51"/>
      <c r="D43" s="51"/>
      <c r="E43" s="51"/>
      <c r="F43" s="52"/>
      <c r="G43" s="52"/>
      <c r="H43" s="53"/>
    </row>
    <row r="44" spans="2:8" ht="56.25" customHeight="1">
      <c r="B44" s="50">
        <v>25</v>
      </c>
      <c r="C44" s="51"/>
      <c r="D44" s="51"/>
      <c r="E44" s="51"/>
      <c r="F44" s="52"/>
      <c r="G44" s="52"/>
      <c r="H44" s="53"/>
    </row>
    <row r="45" spans="2:8" ht="56.25" customHeight="1">
      <c r="B45" s="50">
        <v>26</v>
      </c>
      <c r="C45" s="51"/>
      <c r="D45" s="51"/>
      <c r="E45" s="51"/>
      <c r="F45" s="52"/>
      <c r="G45" s="52"/>
      <c r="H45" s="53"/>
    </row>
    <row r="46" spans="2:8" ht="56.25" customHeight="1">
      <c r="B46" s="50">
        <v>27</v>
      </c>
      <c r="C46" s="51"/>
      <c r="D46" s="51"/>
      <c r="E46" s="51"/>
      <c r="F46" s="52"/>
      <c r="G46" s="52"/>
      <c r="H46" s="53"/>
    </row>
    <row r="47" spans="2:8" ht="56.25" customHeight="1">
      <c r="B47" s="50">
        <v>28</v>
      </c>
      <c r="C47" s="51"/>
      <c r="D47" s="51"/>
      <c r="E47" s="51"/>
      <c r="F47" s="52"/>
      <c r="G47" s="52"/>
      <c r="H47" s="53"/>
    </row>
    <row r="48" spans="2:8" ht="56.25" customHeight="1">
      <c r="B48" s="50">
        <v>29</v>
      </c>
      <c r="C48" s="51"/>
      <c r="D48" s="51"/>
      <c r="E48" s="51"/>
      <c r="F48" s="52"/>
      <c r="G48" s="52"/>
      <c r="H48" s="53"/>
    </row>
    <row r="49" spans="2:8" ht="56.25" customHeight="1">
      <c r="B49" s="50">
        <v>30</v>
      </c>
      <c r="C49" s="51"/>
      <c r="D49" s="51"/>
      <c r="E49" s="51"/>
      <c r="F49" s="52"/>
      <c r="G49" s="52"/>
      <c r="H49" s="53"/>
    </row>
    <row r="50" spans="2:8" ht="56.25" customHeight="1">
      <c r="B50" s="50">
        <v>31</v>
      </c>
      <c r="C50" s="51" t="s">
        <v>31</v>
      </c>
      <c r="D50" s="56" t="e">
        <f>#REF!</f>
        <v>#REF!</v>
      </c>
      <c r="E50" s="57"/>
      <c r="F50" s="52" t="s">
        <v>32</v>
      </c>
      <c r="G50" s="57" t="s">
        <v>33</v>
      </c>
      <c r="H50" s="53" t="s">
        <v>34</v>
      </c>
    </row>
    <row r="51" spans="2:8" ht="56.25" customHeight="1">
      <c r="B51" s="50">
        <v>32</v>
      </c>
      <c r="C51" s="51" t="s">
        <v>35</v>
      </c>
      <c r="D51" s="56" t="str">
        <f>'FUNEVSO '!S43</f>
        <v>HABILITADO </v>
      </c>
      <c r="E51" s="51"/>
      <c r="F51" s="52" t="s">
        <v>32</v>
      </c>
      <c r="G51" s="58" t="s">
        <v>36</v>
      </c>
      <c r="H51" s="53" t="s">
        <v>34</v>
      </c>
    </row>
    <row r="52" spans="2:8" ht="56.25" customHeight="1">
      <c r="B52" s="50">
        <v>33</v>
      </c>
      <c r="C52" s="51" t="s">
        <v>37</v>
      </c>
      <c r="D52" s="56" t="e">
        <f>#REF!</f>
        <v>#REF!</v>
      </c>
      <c r="E52" s="51"/>
      <c r="F52" s="52" t="s">
        <v>32</v>
      </c>
      <c r="G52" s="53"/>
      <c r="H52" s="53" t="s">
        <v>34</v>
      </c>
    </row>
    <row r="53" spans="2:8" ht="78.75" customHeight="1">
      <c r="B53" s="50">
        <v>34</v>
      </c>
      <c r="C53" s="51" t="s">
        <v>38</v>
      </c>
      <c r="D53" s="56" t="e">
        <f>#REF!</f>
        <v>#REF!</v>
      </c>
      <c r="E53" s="51"/>
      <c r="F53" s="52" t="s">
        <v>32</v>
      </c>
      <c r="G53" s="58" t="s">
        <v>39</v>
      </c>
      <c r="H53" s="53" t="s">
        <v>40</v>
      </c>
    </row>
    <row r="54" spans="2:8" ht="56.25" customHeight="1">
      <c r="B54" s="50">
        <v>35</v>
      </c>
      <c r="C54" s="51" t="s">
        <v>41</v>
      </c>
      <c r="D54" s="56" t="e">
        <f>#REF!</f>
        <v>#REF!</v>
      </c>
      <c r="E54" s="51"/>
      <c r="F54" s="52" t="s">
        <v>42</v>
      </c>
      <c r="G54" s="53" t="s">
        <v>43</v>
      </c>
      <c r="H54" s="53" t="s">
        <v>34</v>
      </c>
    </row>
    <row r="55" spans="2:8" ht="56.25" customHeight="1">
      <c r="B55" s="50">
        <v>36</v>
      </c>
      <c r="C55" s="51" t="s">
        <v>44</v>
      </c>
      <c r="D55" s="51" t="s">
        <v>45</v>
      </c>
      <c r="E55" s="51"/>
      <c r="F55" s="52" t="s">
        <v>32</v>
      </c>
      <c r="G55" s="59" t="s">
        <v>46</v>
      </c>
      <c r="H55" s="53" t="s">
        <v>34</v>
      </c>
    </row>
    <row r="56" spans="2:8" ht="117.75" customHeight="1">
      <c r="B56" s="50">
        <v>37</v>
      </c>
      <c r="C56" s="51" t="s">
        <v>47</v>
      </c>
      <c r="D56" s="51" t="s">
        <v>45</v>
      </c>
      <c r="E56" s="51"/>
      <c r="F56" s="52" t="s">
        <v>32</v>
      </c>
      <c r="G56" s="59" t="s">
        <v>48</v>
      </c>
      <c r="H56" s="53" t="s">
        <v>34</v>
      </c>
    </row>
    <row r="57" spans="2:8" ht="272.25" customHeight="1">
      <c r="B57" s="50">
        <v>38</v>
      </c>
      <c r="C57" s="51" t="s">
        <v>49</v>
      </c>
      <c r="D57" s="51" t="s">
        <v>45</v>
      </c>
      <c r="E57" s="51"/>
      <c r="F57" s="52" t="s">
        <v>50</v>
      </c>
      <c r="G57" s="59" t="s">
        <v>51</v>
      </c>
      <c r="H57" s="53" t="s">
        <v>34</v>
      </c>
    </row>
    <row r="58" spans="2:8" ht="79.5" customHeight="1">
      <c r="B58" s="50">
        <v>39</v>
      </c>
      <c r="C58" s="51" t="s">
        <v>52</v>
      </c>
      <c r="D58" s="56" t="s">
        <v>13</v>
      </c>
      <c r="E58" s="51"/>
      <c r="F58" s="52" t="s">
        <v>32</v>
      </c>
      <c r="G58" s="52"/>
      <c r="H58" s="53" t="s">
        <v>34</v>
      </c>
    </row>
    <row r="59" spans="2:8" ht="56.25" customHeight="1">
      <c r="B59" s="50">
        <v>40</v>
      </c>
      <c r="C59" s="51" t="s">
        <v>53</v>
      </c>
      <c r="D59" s="56" t="s">
        <v>13</v>
      </c>
      <c r="E59" s="51"/>
      <c r="F59" s="52" t="s">
        <v>32</v>
      </c>
      <c r="G59" s="52"/>
      <c r="H59" s="53" t="s">
        <v>34</v>
      </c>
    </row>
    <row r="60" spans="2:8" ht="56.25" customHeight="1">
      <c r="B60" s="50">
        <v>41</v>
      </c>
      <c r="C60" s="51" t="s">
        <v>54</v>
      </c>
      <c r="D60" s="56" t="s">
        <v>13</v>
      </c>
      <c r="E60" s="51"/>
      <c r="F60" s="52" t="s">
        <v>32</v>
      </c>
      <c r="G60" s="52"/>
      <c r="H60" s="53" t="s">
        <v>34</v>
      </c>
    </row>
    <row r="61" spans="2:8" ht="177" customHeight="1">
      <c r="B61" s="50">
        <v>42</v>
      </c>
      <c r="C61" s="51" t="s">
        <v>55</v>
      </c>
      <c r="D61" s="51" t="s">
        <v>56</v>
      </c>
      <c r="E61" s="51"/>
      <c r="F61" s="52" t="s">
        <v>32</v>
      </c>
      <c r="G61" s="59" t="s">
        <v>57</v>
      </c>
      <c r="H61" s="53" t="s">
        <v>34</v>
      </c>
    </row>
    <row r="62" spans="2:8" ht="79.5" customHeight="1">
      <c r="B62" s="50">
        <v>43</v>
      </c>
      <c r="C62" s="51" t="s">
        <v>58</v>
      </c>
      <c r="D62" s="51" t="s">
        <v>45</v>
      </c>
      <c r="E62" s="51"/>
      <c r="F62" s="52"/>
      <c r="G62" s="52" t="s">
        <v>59</v>
      </c>
      <c r="H62" s="53" t="s">
        <v>34</v>
      </c>
    </row>
    <row r="67" ht="54" customHeight="1"/>
  </sheetData>
  <sheetProtection selectLockedCells="1" selectUnlockedCells="1"/>
  <autoFilter ref="B17:F62"/>
  <mergeCells count="9">
    <mergeCell ref="B10:F10"/>
    <mergeCell ref="B11:H11"/>
    <mergeCell ref="B13:H13"/>
    <mergeCell ref="B15:H15"/>
    <mergeCell ref="D16:F16"/>
    <mergeCell ref="B17:B18"/>
    <mergeCell ref="C17:C18"/>
    <mergeCell ref="G17:G18"/>
    <mergeCell ref="H17:H18"/>
  </mergeCells>
  <printOptions horizontalCentered="1"/>
  <pageMargins left="0.1909722222222222" right="0.2743055555555556" top="0.5118055555555555" bottom="0.6694444444444444" header="0.5118055555555555" footer="0.5118055555555555"/>
  <pageSetup horizontalDpi="300" verticalDpi="300" orientation="landscape" paperSize="14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U71"/>
  <sheetViews>
    <sheetView view="pageBreakPreview" zoomScale="54" zoomScaleNormal="40" zoomScaleSheetLayoutView="54" zoomScalePageLayoutView="0" workbookViewId="0" topLeftCell="A25">
      <selection activeCell="G30" sqref="G30"/>
    </sheetView>
  </sheetViews>
  <sheetFormatPr defaultColWidth="11.421875" defaultRowHeight="12.75" customHeight="1"/>
  <cols>
    <col min="1" max="1" width="3.7109375" style="1" customWidth="1"/>
    <col min="2" max="2" width="13.8515625" style="1" customWidth="1"/>
    <col min="3" max="3" width="49.57421875" style="1" customWidth="1"/>
    <col min="4" max="4" width="28.7109375" style="1" customWidth="1"/>
    <col min="5" max="5" width="73.7109375" style="1" customWidth="1"/>
    <col min="6" max="6" width="22.28125" style="1" customWidth="1"/>
    <col min="7" max="7" width="50.57421875" style="1" customWidth="1"/>
    <col min="8" max="8" width="9.28125" style="1" customWidth="1"/>
    <col min="9" max="9" width="16.8515625" style="1" customWidth="1"/>
    <col min="10" max="10" width="62.421875" style="1" customWidth="1"/>
    <col min="11" max="11" width="30.28125" style="1" customWidth="1"/>
    <col min="12" max="13" width="11.421875" style="1" customWidth="1"/>
    <col min="14" max="14" width="26.28125" style="1" customWidth="1"/>
    <col min="15" max="16384" width="11.421875" style="1" customWidth="1"/>
  </cols>
  <sheetData>
    <row r="1" ht="35.25" customHeight="1"/>
    <row r="2" ht="35.25" customHeight="1"/>
    <row r="3" ht="35.25" customHeight="1"/>
    <row r="4" ht="35.25" customHeight="1"/>
    <row r="5" spans="19:21" ht="35.25" customHeight="1">
      <c r="S5" s="238"/>
      <c r="T5" s="238"/>
      <c r="U5" s="238"/>
    </row>
    <row r="6" spans="19:21" ht="35.25" customHeight="1">
      <c r="S6" s="238"/>
      <c r="T6" s="238"/>
      <c r="U6" s="238"/>
    </row>
    <row r="7" spans="19:21" ht="35.25" customHeight="1">
      <c r="S7" s="3"/>
      <c r="T7" s="4"/>
      <c r="U7" s="4"/>
    </row>
    <row r="8" spans="19:21" ht="35.25" customHeight="1">
      <c r="S8" s="3"/>
      <c r="T8" s="4"/>
      <c r="U8" s="4"/>
    </row>
    <row r="9" spans="2:11" ht="35.25" customHeight="1">
      <c r="B9" s="239" t="s">
        <v>85</v>
      </c>
      <c r="C9" s="239"/>
      <c r="D9" s="239"/>
      <c r="E9" s="239"/>
      <c r="F9" s="239"/>
      <c r="G9" s="239"/>
      <c r="H9" s="239"/>
      <c r="I9" s="239"/>
      <c r="J9" s="239"/>
      <c r="K9" s="5"/>
    </row>
    <row r="10" spans="2:11" ht="35.25" customHeight="1">
      <c r="B10" s="239"/>
      <c r="C10" s="239"/>
      <c r="D10" s="239"/>
      <c r="E10" s="239"/>
      <c r="F10" s="239"/>
      <c r="G10" s="239"/>
      <c r="H10" s="239"/>
      <c r="I10" s="239"/>
      <c r="J10" s="239"/>
      <c r="K10" s="5"/>
    </row>
    <row r="11" spans="2:13" ht="35.25" customHeight="1">
      <c r="B11" s="239"/>
      <c r="C11" s="239"/>
      <c r="D11" s="239"/>
      <c r="E11" s="239"/>
      <c r="F11" s="239"/>
      <c r="G11" s="239"/>
      <c r="H11" s="239"/>
      <c r="I11" s="239"/>
      <c r="J11" s="239"/>
      <c r="K11" s="6"/>
      <c r="M11" s="7"/>
    </row>
    <row r="12" spans="2:13" ht="35.25" customHeight="1" thickBot="1" thickTop="1">
      <c r="B12" s="8"/>
      <c r="C12" s="9" t="s">
        <v>1</v>
      </c>
      <c r="D12" s="8"/>
      <c r="E12" s="8"/>
      <c r="F12" s="8"/>
      <c r="G12" s="8"/>
      <c r="H12" s="8"/>
      <c r="I12" s="8"/>
      <c r="J12" s="8"/>
      <c r="K12" s="10"/>
      <c r="M12" s="7"/>
    </row>
    <row r="13" spans="2:13" ht="48" customHeight="1" thickBot="1" thickTop="1">
      <c r="B13" s="240" t="s">
        <v>86</v>
      </c>
      <c r="C13" s="241"/>
      <c r="D13" s="241"/>
      <c r="E13" s="241"/>
      <c r="F13" s="241"/>
      <c r="G13" s="241"/>
      <c r="H13" s="241"/>
      <c r="I13" s="241"/>
      <c r="J13" s="242"/>
      <c r="M13" s="7"/>
    </row>
    <row r="14" spans="2:15" ht="35.25" customHeight="1" thickBot="1" thickTop="1">
      <c r="B14" s="11"/>
      <c r="D14" s="9"/>
      <c r="E14" s="11"/>
      <c r="F14" s="11"/>
      <c r="G14" s="9"/>
      <c r="H14" s="2"/>
      <c r="I14" s="2"/>
      <c r="J14" s="2"/>
      <c r="M14" s="7"/>
      <c r="O14" s="12"/>
    </row>
    <row r="15" spans="2:16" ht="35.25" customHeight="1">
      <c r="B15" s="243" t="s">
        <v>2</v>
      </c>
      <c r="C15" s="243"/>
      <c r="D15" s="243"/>
      <c r="E15" s="243"/>
      <c r="F15" s="243"/>
      <c r="G15" s="243"/>
      <c r="H15" s="243"/>
      <c r="I15" s="243"/>
      <c r="J15" s="243"/>
      <c r="M15" s="13"/>
      <c r="O15" s="13"/>
      <c r="P15" s="13"/>
    </row>
    <row r="16" spans="2:10" ht="35.25" customHeight="1">
      <c r="B16" s="243"/>
      <c r="C16" s="243"/>
      <c r="D16" s="243"/>
      <c r="E16" s="243"/>
      <c r="F16" s="243"/>
      <c r="G16" s="243"/>
      <c r="H16" s="243"/>
      <c r="I16" s="243"/>
      <c r="J16" s="243"/>
    </row>
    <row r="17" spans="2:14" ht="35.25" customHeight="1">
      <c r="B17" s="3"/>
      <c r="C17" s="3"/>
      <c r="D17" s="3"/>
      <c r="E17" s="3"/>
      <c r="F17" s="3"/>
      <c r="G17" s="3"/>
      <c r="H17" s="3"/>
      <c r="I17" s="3"/>
      <c r="J17" s="3"/>
      <c r="N17" s="14"/>
    </row>
    <row r="18" spans="2:14" ht="35.25" customHeight="1">
      <c r="B18" s="15" t="s">
        <v>3</v>
      </c>
      <c r="C18" s="3"/>
      <c r="D18" s="3"/>
      <c r="E18" s="3"/>
      <c r="F18" s="3"/>
      <c r="G18" s="3"/>
      <c r="H18" s="3"/>
      <c r="I18" s="3"/>
      <c r="J18" s="3"/>
      <c r="N18" s="14"/>
    </row>
    <row r="19" spans="2:14" ht="35.25" customHeight="1">
      <c r="B19" s="3"/>
      <c r="C19" s="244">
        <f ca="1">+TODAY()</f>
        <v>43090</v>
      </c>
      <c r="D19" s="244"/>
      <c r="E19" s="3"/>
      <c r="F19" s="3"/>
      <c r="G19" s="3"/>
      <c r="H19" s="3"/>
      <c r="I19" s="3"/>
      <c r="J19" s="3"/>
      <c r="N19" s="14"/>
    </row>
    <row r="20" spans="2:14" ht="35.25" customHeight="1">
      <c r="B20" s="3"/>
      <c r="C20" s="244"/>
      <c r="D20" s="244"/>
      <c r="E20" s="3"/>
      <c r="F20" s="3"/>
      <c r="G20" s="3"/>
      <c r="I20" s="16"/>
      <c r="N20" s="14"/>
    </row>
    <row r="21" spans="2:14" ht="35.25" customHeight="1" thickBot="1" thickTop="1">
      <c r="B21" s="237" t="s">
        <v>4</v>
      </c>
      <c r="C21" s="237"/>
      <c r="D21" s="237"/>
      <c r="E21" s="237"/>
      <c r="F21" s="237"/>
      <c r="G21" s="237"/>
      <c r="H21" s="3"/>
      <c r="N21" s="14"/>
    </row>
    <row r="22" spans="2:12" ht="35.25" customHeight="1" thickBot="1" thickTop="1">
      <c r="B22" s="17" t="s">
        <v>5</v>
      </c>
      <c r="C22" s="18"/>
      <c r="D22" s="19"/>
      <c r="E22" s="20"/>
      <c r="F22" s="21"/>
      <c r="G22" s="254">
        <v>67442334.89</v>
      </c>
      <c r="H22" s="254"/>
      <c r="I22" s="254"/>
      <c r="J22" s="23"/>
      <c r="K22" s="24"/>
      <c r="L22" s="25"/>
    </row>
    <row r="23" spans="2:12" ht="35.25" customHeight="1" thickTop="1">
      <c r="B23" s="235" t="s">
        <v>6</v>
      </c>
      <c r="C23" s="235"/>
      <c r="D23" s="235"/>
      <c r="E23" s="235"/>
      <c r="F23" s="26"/>
      <c r="G23" s="27">
        <f>ROUND(G22/$H$65,0)</f>
        <v>98</v>
      </c>
      <c r="H23" s="22"/>
      <c r="J23" s="23"/>
      <c r="K23" s="24"/>
      <c r="L23" s="25"/>
    </row>
    <row r="24" spans="2:8" ht="35.25" customHeight="1">
      <c r="B24" s="235" t="s">
        <v>7</v>
      </c>
      <c r="C24" s="235"/>
      <c r="D24" s="235"/>
      <c r="E24" s="235"/>
      <c r="F24" s="26"/>
      <c r="G24" s="28">
        <v>3</v>
      </c>
      <c r="H24" s="22"/>
    </row>
    <row r="25" spans="2:8" ht="35.25" customHeight="1">
      <c r="B25" s="236" t="s">
        <v>8</v>
      </c>
      <c r="C25" s="236"/>
      <c r="D25" s="236"/>
      <c r="E25" s="236"/>
      <c r="F25" s="29">
        <v>1</v>
      </c>
      <c r="G25" s="30">
        <f>+G23*F25</f>
        <v>98</v>
      </c>
      <c r="H25" s="22"/>
    </row>
    <row r="26" spans="2:8" ht="35.25" customHeight="1">
      <c r="B26" s="10"/>
      <c r="C26" s="10"/>
      <c r="D26" s="10"/>
      <c r="E26" s="10"/>
      <c r="F26" s="31"/>
      <c r="G26" s="22"/>
      <c r="H26" s="22"/>
    </row>
    <row r="27" spans="2:14" ht="35.25" customHeight="1" thickBot="1">
      <c r="B27" s="237" t="s">
        <v>9</v>
      </c>
      <c r="C27" s="237"/>
      <c r="D27" s="237"/>
      <c r="E27" s="237"/>
      <c r="F27" s="237"/>
      <c r="G27" s="237"/>
      <c r="M27" s="25"/>
      <c r="N27" s="25"/>
    </row>
    <row r="28" spans="2:9" ht="35.25" customHeight="1" thickBot="1" thickTop="1">
      <c r="B28" s="17" t="s">
        <v>5</v>
      </c>
      <c r="C28" s="18"/>
      <c r="D28" s="19"/>
      <c r="E28" s="20"/>
      <c r="F28" s="21"/>
      <c r="G28" s="255">
        <v>67442334.89</v>
      </c>
      <c r="H28" s="255"/>
      <c r="I28" s="255"/>
    </row>
    <row r="29" spans="2:7" ht="35.25" customHeight="1" thickTop="1">
      <c r="B29" s="250" t="s">
        <v>6</v>
      </c>
      <c r="C29" s="251"/>
      <c r="D29" s="251"/>
      <c r="E29" s="252"/>
      <c r="F29" s="26"/>
      <c r="G29" s="27">
        <f>ROUND(G28/$H$65,0)</f>
        <v>98</v>
      </c>
    </row>
    <row r="30" spans="2:7" ht="35.25" customHeight="1">
      <c r="B30" s="250" t="s">
        <v>7</v>
      </c>
      <c r="C30" s="251"/>
      <c r="D30" s="251"/>
      <c r="E30" s="252"/>
      <c r="F30" s="26"/>
      <c r="G30" s="28">
        <v>6</v>
      </c>
    </row>
    <row r="31" spans="2:7" ht="35.25" customHeight="1" thickBot="1">
      <c r="B31" s="246" t="s">
        <v>8</v>
      </c>
      <c r="C31" s="247"/>
      <c r="D31" s="247"/>
      <c r="E31" s="248"/>
      <c r="F31" s="29">
        <v>1</v>
      </c>
      <c r="G31" s="30">
        <f>+G29*F31</f>
        <v>98</v>
      </c>
    </row>
    <row r="32" ht="35.25" customHeight="1" thickTop="1"/>
    <row r="33" spans="2:7" ht="35.25" customHeight="1" thickBot="1">
      <c r="B33" s="249" t="s">
        <v>10</v>
      </c>
      <c r="C33" s="249"/>
      <c r="D33" s="249"/>
      <c r="E33" s="249"/>
      <c r="F33" s="249"/>
      <c r="G33" s="249"/>
    </row>
    <row r="34" spans="2:10" ht="35.25" customHeight="1" thickBot="1" thickTop="1">
      <c r="B34" s="17" t="s">
        <v>5</v>
      </c>
      <c r="C34" s="18"/>
      <c r="D34" s="19"/>
      <c r="E34" s="20"/>
      <c r="F34" s="21"/>
      <c r="G34" s="254">
        <v>67442334.89</v>
      </c>
      <c r="H34" s="254"/>
      <c r="I34" s="254"/>
      <c r="J34" s="32"/>
    </row>
    <row r="35" spans="2:7" ht="35.25" customHeight="1" thickTop="1">
      <c r="B35" s="250" t="s">
        <v>6</v>
      </c>
      <c r="C35" s="251"/>
      <c r="D35" s="251"/>
      <c r="E35" s="252"/>
      <c r="F35" s="26"/>
      <c r="G35" s="27">
        <f>ROUND(G34/$H$65,0)</f>
        <v>98</v>
      </c>
    </row>
    <row r="36" spans="2:7" ht="35.25" customHeight="1">
      <c r="B36" s="250" t="s">
        <v>7</v>
      </c>
      <c r="C36" s="251"/>
      <c r="D36" s="251"/>
      <c r="E36" s="252"/>
      <c r="F36" s="26"/>
      <c r="G36" s="28">
        <v>3</v>
      </c>
    </row>
    <row r="37" spans="2:7" ht="35.25" customHeight="1" thickBot="1">
      <c r="B37" s="246" t="s">
        <v>8</v>
      </c>
      <c r="C37" s="247"/>
      <c r="D37" s="247"/>
      <c r="E37" s="248"/>
      <c r="F37" s="29">
        <v>1</v>
      </c>
      <c r="G37" s="30">
        <f>+G35*F37</f>
        <v>98</v>
      </c>
    </row>
    <row r="38" ht="35.25" customHeight="1" thickBot="1" thickTop="1"/>
    <row r="39" spans="6:9" ht="35.25" customHeight="1" thickBot="1" thickTop="1">
      <c r="F39" s="33" t="s">
        <v>11</v>
      </c>
      <c r="G39" s="254">
        <v>67442334.89</v>
      </c>
      <c r="H39" s="254"/>
      <c r="I39" s="254"/>
    </row>
    <row r="40" ht="35.25" customHeight="1" thickBot="1" thickTop="1">
      <c r="G40" s="30">
        <v>98</v>
      </c>
    </row>
    <row r="41" ht="35.25" customHeight="1" thickTop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>
      <c r="E47" s="5"/>
    </row>
    <row r="48" spans="4:5" ht="35.25" customHeight="1">
      <c r="D48" s="4"/>
      <c r="E48" s="4"/>
    </row>
    <row r="49" spans="4:5" ht="35.25" customHeight="1">
      <c r="D49" s="4"/>
      <c r="E49" s="4"/>
    </row>
    <row r="50" spans="3:9" ht="35.25" customHeight="1">
      <c r="C50" s="15"/>
      <c r="D50" s="5"/>
      <c r="E50" s="5"/>
      <c r="G50" s="253" t="s">
        <v>12</v>
      </c>
      <c r="H50" s="253"/>
      <c r="I50" s="253"/>
    </row>
    <row r="51" spans="3:9" ht="35.25" customHeight="1">
      <c r="C51" s="3"/>
      <c r="D51" s="4"/>
      <c r="E51" s="4"/>
      <c r="G51" s="34">
        <v>2001</v>
      </c>
      <c r="H51" s="245">
        <v>286000</v>
      </c>
      <c r="I51" s="245"/>
    </row>
    <row r="52" spans="3:9" ht="35.25" customHeight="1">
      <c r="C52" s="3"/>
      <c r="D52" s="4"/>
      <c r="E52" s="4"/>
      <c r="G52" s="34">
        <v>2002</v>
      </c>
      <c r="H52" s="245">
        <v>309000</v>
      </c>
      <c r="I52" s="245"/>
    </row>
    <row r="53" spans="7:9" ht="35.25" customHeight="1">
      <c r="G53" s="34">
        <v>2003</v>
      </c>
      <c r="H53" s="245">
        <v>332000</v>
      </c>
      <c r="I53" s="245"/>
    </row>
    <row r="54" spans="5:9" ht="35.25" customHeight="1">
      <c r="E54" s="15"/>
      <c r="G54" s="34">
        <v>2005</v>
      </c>
      <c r="H54" s="245">
        <v>381500</v>
      </c>
      <c r="I54" s="245"/>
    </row>
    <row r="55" spans="7:9" ht="35.25" customHeight="1">
      <c r="G55" s="34">
        <v>2006</v>
      </c>
      <c r="H55" s="245">
        <v>408000</v>
      </c>
      <c r="I55" s="245"/>
    </row>
    <row r="56" spans="7:9" ht="35.25" customHeight="1">
      <c r="G56" s="34">
        <v>2007</v>
      </c>
      <c r="H56" s="245">
        <v>433700</v>
      </c>
      <c r="I56" s="245"/>
    </row>
    <row r="57" spans="7:9" ht="35.25" customHeight="1">
      <c r="G57" s="35">
        <v>2008</v>
      </c>
      <c r="H57" s="245">
        <v>461500</v>
      </c>
      <c r="I57" s="245"/>
    </row>
    <row r="58" spans="4:9" ht="35.25" customHeight="1">
      <c r="D58" s="33"/>
      <c r="G58" s="36">
        <v>2009</v>
      </c>
      <c r="H58" s="245">
        <v>496900</v>
      </c>
      <c r="I58" s="245"/>
    </row>
    <row r="59" spans="4:9" ht="35.25" customHeight="1">
      <c r="D59" s="12"/>
      <c r="G59" s="36">
        <v>2010</v>
      </c>
      <c r="H59" s="245">
        <v>515000</v>
      </c>
      <c r="I59" s="245"/>
    </row>
    <row r="60" spans="4:9" ht="35.25" customHeight="1">
      <c r="D60" s="37"/>
      <c r="G60" s="36">
        <v>2011</v>
      </c>
      <c r="H60" s="245">
        <v>535600</v>
      </c>
      <c r="I60" s="245"/>
    </row>
    <row r="61" spans="4:11" ht="35.25" customHeight="1">
      <c r="D61" s="12"/>
      <c r="G61" s="36">
        <v>2012</v>
      </c>
      <c r="H61" s="245">
        <v>566700</v>
      </c>
      <c r="I61" s="245"/>
      <c r="J61" s="1">
        <v>2942000000</v>
      </c>
      <c r="K61" s="38">
        <f>+J61/H61</f>
        <v>5191.459325922005</v>
      </c>
    </row>
    <row r="62" spans="4:11" ht="35.25" customHeight="1">
      <c r="D62" s="12"/>
      <c r="G62" s="36">
        <v>2013</v>
      </c>
      <c r="H62" s="245">
        <v>589500</v>
      </c>
      <c r="I62" s="245"/>
      <c r="K62" s="38"/>
    </row>
    <row r="63" spans="7:11" ht="35.25" customHeight="1">
      <c r="G63" s="36">
        <v>2014</v>
      </c>
      <c r="H63" s="245">
        <v>616000</v>
      </c>
      <c r="I63" s="245"/>
      <c r="J63" s="32">
        <f>+H63*K63</f>
        <v>9025705920</v>
      </c>
      <c r="K63" s="1">
        <v>14652.12</v>
      </c>
    </row>
    <row r="64" spans="7:9" ht="35.25" customHeight="1">
      <c r="G64" s="36">
        <v>2015</v>
      </c>
      <c r="H64" s="245">
        <v>644350</v>
      </c>
      <c r="I64" s="245"/>
    </row>
    <row r="65" spans="7:9" ht="35.25" customHeight="1">
      <c r="G65" s="36">
        <v>2016</v>
      </c>
      <c r="H65" s="245">
        <v>689454</v>
      </c>
      <c r="I65" s="245"/>
    </row>
    <row r="66" ht="35.25" customHeight="1">
      <c r="G66" s="14" t="s">
        <v>13</v>
      </c>
    </row>
    <row r="67" ht="35.25" customHeight="1">
      <c r="G67" s="1" t="s">
        <v>14</v>
      </c>
    </row>
    <row r="68" ht="35.25" customHeight="1">
      <c r="G68" s="14" t="s">
        <v>15</v>
      </c>
    </row>
    <row r="69" ht="35.25" customHeight="1">
      <c r="G69" s="14" t="s">
        <v>16</v>
      </c>
    </row>
    <row r="70" ht="35.25" customHeight="1">
      <c r="G70" s="33" t="s">
        <v>17</v>
      </c>
    </row>
    <row r="71" ht="35.25" customHeight="1">
      <c r="G71" s="39">
        <v>2</v>
      </c>
    </row>
  </sheetData>
  <sheetProtection selectLockedCells="1" selectUnlockedCells="1"/>
  <mergeCells count="37">
    <mergeCell ref="G22:I22"/>
    <mergeCell ref="G28:I28"/>
    <mergeCell ref="G34:I34"/>
    <mergeCell ref="G39:I39"/>
    <mergeCell ref="H63:I63"/>
    <mergeCell ref="H64:I64"/>
    <mergeCell ref="H52:I52"/>
    <mergeCell ref="H53:I53"/>
    <mergeCell ref="H54:I54"/>
    <mergeCell ref="H55:I55"/>
    <mergeCell ref="H65:I65"/>
    <mergeCell ref="B30:E30"/>
    <mergeCell ref="B29:E29"/>
    <mergeCell ref="H57:I57"/>
    <mergeCell ref="H58:I58"/>
    <mergeCell ref="H59:I59"/>
    <mergeCell ref="H60:I60"/>
    <mergeCell ref="H61:I61"/>
    <mergeCell ref="H62:I62"/>
    <mergeCell ref="H51:I51"/>
    <mergeCell ref="H56:I56"/>
    <mergeCell ref="B31:E31"/>
    <mergeCell ref="B33:G33"/>
    <mergeCell ref="B35:E35"/>
    <mergeCell ref="B36:E36"/>
    <mergeCell ref="B37:E37"/>
    <mergeCell ref="G50:I50"/>
    <mergeCell ref="B23:E23"/>
    <mergeCell ref="B24:E24"/>
    <mergeCell ref="B25:E25"/>
    <mergeCell ref="B27:G27"/>
    <mergeCell ref="S5:U6"/>
    <mergeCell ref="B9:J11"/>
    <mergeCell ref="B13:J13"/>
    <mergeCell ref="B15:J16"/>
    <mergeCell ref="C19:D20"/>
    <mergeCell ref="B21:G21"/>
  </mergeCells>
  <printOptions horizontalCentered="1" verticalCentered="1"/>
  <pageMargins left="0.7875" right="0.7875" top="0.5118055555555555" bottom="0.6694444444444444" header="0.5118055555555555" footer="0.5118055555555555"/>
  <pageSetup horizontalDpi="300" verticalDpi="300" orientation="landscape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43"/>
  <sheetViews>
    <sheetView showGridLines="0" tabSelected="1" view="pageBreakPreview" zoomScale="25" zoomScaleNormal="25" zoomScaleSheetLayoutView="25" zoomScalePageLayoutView="0" workbookViewId="0" topLeftCell="A4">
      <selection activeCell="F35" sqref="F35"/>
    </sheetView>
  </sheetViews>
  <sheetFormatPr defaultColWidth="11.421875" defaultRowHeight="12.75" outlineLevelCol="1"/>
  <cols>
    <col min="1" max="1" width="11.421875" style="60" customWidth="1"/>
    <col min="2" max="2" width="15.7109375" style="60" customWidth="1"/>
    <col min="3" max="3" width="53.00390625" style="60" customWidth="1"/>
    <col min="4" max="4" width="39.8515625" style="60" customWidth="1"/>
    <col min="5" max="5" width="59.7109375" style="61" customWidth="1"/>
    <col min="6" max="6" width="123.28125" style="61" customWidth="1"/>
    <col min="7" max="8" width="54.421875" style="61" customWidth="1"/>
    <col min="9" max="9" width="58.28125" style="62" customWidth="1"/>
    <col min="10" max="10" width="65.28125" style="62" customWidth="1"/>
    <col min="11" max="11" width="61.57421875" style="61" customWidth="1"/>
    <col min="12" max="12" width="41.7109375" style="61" customWidth="1"/>
    <col min="13" max="13" width="49.140625" style="61" customWidth="1"/>
    <col min="14" max="14" width="90.00390625" style="61" customWidth="1"/>
    <col min="15" max="15" width="0" style="61" hidden="1" customWidth="1"/>
    <col min="16" max="16" width="70.7109375" style="61" customWidth="1"/>
    <col min="17" max="17" width="57.00390625" style="61" customWidth="1"/>
    <col min="18" max="18" width="61.57421875" style="61" customWidth="1"/>
    <col min="19" max="19" width="91.8515625" style="63" customWidth="1"/>
    <col min="20" max="20" width="54.140625" style="63" customWidth="1"/>
    <col min="21" max="22" width="22.421875" style="60" customWidth="1" outlineLevel="1"/>
    <col min="23" max="23" width="17.57421875" style="60" customWidth="1" outlineLevel="1"/>
    <col min="24" max="24" width="18.57421875" style="64" customWidth="1" outlineLevel="1"/>
    <col min="25" max="25" width="11.421875" style="65" customWidth="1" outlineLevel="1"/>
    <col min="26" max="27" width="11.421875" style="60" customWidth="1"/>
    <col min="28" max="28" width="22.28125" style="65" customWidth="1"/>
    <col min="29" max="16384" width="11.421875" style="60" customWidth="1"/>
  </cols>
  <sheetData>
    <row r="1" spans="1:4" ht="12.75">
      <c r="A1" s="256"/>
      <c r="B1" s="256"/>
      <c r="C1" s="66"/>
      <c r="D1" s="66"/>
    </row>
    <row r="2" spans="1:4" ht="39.75" customHeight="1">
      <c r="A2" s="63"/>
      <c r="B2" s="63"/>
      <c r="C2" s="63"/>
      <c r="D2" s="63"/>
    </row>
    <row r="3" spans="1:4" ht="39.75" customHeight="1">
      <c r="A3" s="63"/>
      <c r="B3" s="63"/>
      <c r="C3" s="63"/>
      <c r="D3" s="63"/>
    </row>
    <row r="4" spans="1:4" ht="39.75" customHeight="1">
      <c r="A4" s="63"/>
      <c r="B4" s="63"/>
      <c r="C4" s="63"/>
      <c r="D4" s="63"/>
    </row>
    <row r="5" spans="1:18" ht="12.75">
      <c r="A5" s="256"/>
      <c r="B5" s="256"/>
      <c r="C5" s="66"/>
      <c r="D5" s="66"/>
      <c r="M5" s="67"/>
      <c r="N5" s="67"/>
      <c r="O5" s="67"/>
      <c r="P5" s="67"/>
      <c r="Q5" s="67"/>
      <c r="R5" s="67"/>
    </row>
    <row r="6" spans="13:18" ht="12.75">
      <c r="M6" s="67"/>
      <c r="N6" s="67"/>
      <c r="O6" s="67"/>
      <c r="P6" s="67"/>
      <c r="Q6" s="67"/>
      <c r="R6" s="67"/>
    </row>
    <row r="7" spans="5:23" ht="34.5" customHeight="1">
      <c r="E7" s="257"/>
      <c r="F7" s="257"/>
      <c r="G7" s="257"/>
      <c r="H7" s="257"/>
      <c r="I7" s="257"/>
      <c r="J7" s="257"/>
      <c r="K7" s="257"/>
      <c r="L7" s="68"/>
      <c r="M7" s="69"/>
      <c r="N7" s="67"/>
      <c r="O7" s="67"/>
      <c r="P7" s="70"/>
      <c r="Q7" s="70"/>
      <c r="R7" s="70"/>
      <c r="S7" s="43"/>
      <c r="T7" s="43"/>
      <c r="U7" s="71"/>
      <c r="V7" s="71"/>
      <c r="W7" s="71"/>
    </row>
    <row r="8" spans="1:20" ht="16.5" customHeight="1" thickBot="1">
      <c r="A8" s="71"/>
      <c r="B8" s="71"/>
      <c r="C8" s="71"/>
      <c r="D8" s="71"/>
      <c r="E8" s="72"/>
      <c r="F8" s="72"/>
      <c r="G8" s="72"/>
      <c r="H8" s="72"/>
      <c r="I8" s="72"/>
      <c r="J8" s="72"/>
      <c r="K8" s="72"/>
      <c r="L8" s="63"/>
      <c r="M8" s="67"/>
      <c r="N8" s="67"/>
      <c r="O8" s="67"/>
      <c r="P8" s="70"/>
      <c r="Q8" s="70"/>
      <c r="R8" s="70"/>
      <c r="S8" s="43"/>
      <c r="T8" s="43"/>
    </row>
    <row r="9" spans="1:20" ht="37.5" customHeight="1" thickBot="1" thickTop="1">
      <c r="A9" s="71"/>
      <c r="B9" s="265" t="s">
        <v>90</v>
      </c>
      <c r="C9" s="265"/>
      <c r="D9" s="265"/>
      <c r="E9" s="265"/>
      <c r="F9" s="265"/>
      <c r="G9" s="265"/>
      <c r="H9" s="265"/>
      <c r="I9" s="265"/>
      <c r="J9" s="265"/>
      <c r="K9" s="74"/>
      <c r="L9" s="75"/>
      <c r="M9" s="76"/>
      <c r="N9" s="67"/>
      <c r="O9" s="67"/>
      <c r="P9" s="70"/>
      <c r="Q9" s="70"/>
      <c r="R9" s="70"/>
      <c r="S9" s="43"/>
      <c r="T9" s="43"/>
    </row>
    <row r="10" spans="1:20" ht="34.5" customHeight="1" thickBot="1" thickTop="1">
      <c r="A10" s="71"/>
      <c r="B10" s="265"/>
      <c r="C10" s="265"/>
      <c r="D10" s="265"/>
      <c r="E10" s="265"/>
      <c r="F10" s="265"/>
      <c r="G10" s="265"/>
      <c r="H10" s="265"/>
      <c r="I10" s="265"/>
      <c r="J10" s="265"/>
      <c r="K10" s="74"/>
      <c r="L10" s="75"/>
      <c r="M10" s="76"/>
      <c r="N10" s="67"/>
      <c r="O10" s="67"/>
      <c r="P10" s="70"/>
      <c r="Q10" s="70"/>
      <c r="R10" s="70"/>
      <c r="S10" s="43"/>
      <c r="T10" s="43"/>
    </row>
    <row r="11" spans="1:20" ht="52.5" customHeight="1" thickBot="1" thickTop="1">
      <c r="A11" s="77"/>
      <c r="B11" s="265"/>
      <c r="C11" s="265"/>
      <c r="D11" s="265"/>
      <c r="E11" s="265"/>
      <c r="F11" s="265"/>
      <c r="G11" s="265"/>
      <c r="H11" s="265"/>
      <c r="I11" s="265"/>
      <c r="J11" s="265"/>
      <c r="K11" s="74"/>
      <c r="L11" s="78"/>
      <c r="M11" s="79"/>
      <c r="N11" s="80"/>
      <c r="O11" s="80"/>
      <c r="P11" s="80"/>
      <c r="Q11" s="80"/>
      <c r="R11" s="79"/>
      <c r="S11" s="78"/>
      <c r="T11" s="78"/>
    </row>
    <row r="12" spans="1:20" ht="48" customHeight="1" thickBot="1" thickTop="1">
      <c r="A12" s="81"/>
      <c r="B12" s="82"/>
      <c r="C12" s="82"/>
      <c r="D12" s="82"/>
      <c r="E12" s="82"/>
      <c r="F12" s="82"/>
      <c r="G12" s="82"/>
      <c r="H12" s="82"/>
      <c r="I12" s="82"/>
      <c r="J12" s="83"/>
      <c r="K12" s="212" t="s">
        <v>60</v>
      </c>
      <c r="L12" s="85"/>
      <c r="M12" s="86"/>
      <c r="N12" s="80"/>
      <c r="O12" s="80"/>
      <c r="P12" s="80"/>
      <c r="Q12" s="80"/>
      <c r="R12" s="87"/>
      <c r="S12" s="88"/>
      <c r="T12" s="88"/>
    </row>
    <row r="13" spans="1:20" ht="30" customHeight="1">
      <c r="A13" s="81"/>
      <c r="B13" s="273" t="s">
        <v>84</v>
      </c>
      <c r="C13" s="273"/>
      <c r="D13" s="273"/>
      <c r="E13" s="273"/>
      <c r="F13" s="273"/>
      <c r="G13" s="273"/>
      <c r="H13" s="273"/>
      <c r="I13" s="82"/>
      <c r="J13" s="83"/>
      <c r="K13" s="258">
        <f>'Datos base'!C19</f>
        <v>43090</v>
      </c>
      <c r="L13" s="89"/>
      <c r="M13" s="90"/>
      <c r="N13" s="67"/>
      <c r="O13" s="67"/>
      <c r="P13" s="87"/>
      <c r="Q13" s="87"/>
      <c r="R13" s="87"/>
      <c r="S13" s="88"/>
      <c r="T13" s="88"/>
    </row>
    <row r="14" spans="1:20" ht="30" customHeight="1">
      <c r="A14" s="81"/>
      <c r="B14" s="273"/>
      <c r="C14" s="273"/>
      <c r="D14" s="273"/>
      <c r="E14" s="273"/>
      <c r="F14" s="273"/>
      <c r="G14" s="273"/>
      <c r="H14" s="273"/>
      <c r="I14" s="82"/>
      <c r="J14" s="83"/>
      <c r="K14" s="258"/>
      <c r="L14" s="89"/>
      <c r="M14" s="90"/>
      <c r="N14" s="67"/>
      <c r="O14" s="67"/>
      <c r="P14" s="87"/>
      <c r="Q14" s="87"/>
      <c r="R14" s="87"/>
      <c r="S14" s="88"/>
      <c r="T14" s="88"/>
    </row>
    <row r="15" spans="1:28" s="97" customFormat="1" ht="48.75" customHeight="1">
      <c r="A15" s="91"/>
      <c r="B15" s="92"/>
      <c r="C15" s="84"/>
      <c r="D15" s="84"/>
      <c r="E15" s="92"/>
      <c r="F15" s="92"/>
      <c r="G15" s="84"/>
      <c r="H15" s="93"/>
      <c r="I15" s="93"/>
      <c r="J15" s="73"/>
      <c r="K15" s="213" t="s">
        <v>61</v>
      </c>
      <c r="L15" s="85"/>
      <c r="M15" s="86"/>
      <c r="N15" s="94"/>
      <c r="O15" s="94"/>
      <c r="P15" s="95"/>
      <c r="Q15" s="94"/>
      <c r="R15" s="94"/>
      <c r="S15" s="96"/>
      <c r="T15" s="96"/>
      <c r="X15" s="98"/>
      <c r="Y15" s="99"/>
      <c r="AB15" s="99"/>
    </row>
    <row r="16" spans="1:28" s="102" customFormat="1" ht="59.25" customHeight="1">
      <c r="A16" s="100"/>
      <c r="B16" s="274" t="s">
        <v>88</v>
      </c>
      <c r="C16" s="274"/>
      <c r="D16" s="274"/>
      <c r="E16" s="274"/>
      <c r="F16" s="274"/>
      <c r="G16" s="274"/>
      <c r="H16" s="274"/>
      <c r="I16" s="101"/>
      <c r="J16" s="101"/>
      <c r="K16" s="261">
        <v>2</v>
      </c>
      <c r="M16" s="103"/>
      <c r="N16" s="103"/>
      <c r="O16" s="103"/>
      <c r="P16" s="104"/>
      <c r="Q16" s="104"/>
      <c r="R16" s="103"/>
      <c r="S16" s="100"/>
      <c r="T16" s="100"/>
      <c r="Y16" s="105"/>
      <c r="AB16" s="105"/>
    </row>
    <row r="17" spans="1:28" s="102" customFormat="1" ht="19.5" customHeight="1">
      <c r="A17" s="100"/>
      <c r="B17" s="106"/>
      <c r="C17" s="106"/>
      <c r="D17" s="106"/>
      <c r="E17" s="106"/>
      <c r="F17" s="106"/>
      <c r="G17" s="106"/>
      <c r="H17" s="106"/>
      <c r="I17" s="106"/>
      <c r="J17" s="106"/>
      <c r="K17" s="261"/>
      <c r="M17" s="100"/>
      <c r="N17" s="100"/>
      <c r="O17" s="100"/>
      <c r="R17" s="100"/>
      <c r="S17" s="100"/>
      <c r="T17" s="100"/>
      <c r="Y17" s="105"/>
      <c r="AB17" s="105"/>
    </row>
    <row r="18" spans="1:28" s="102" customFormat="1" ht="34.5" customHeight="1">
      <c r="A18" s="100"/>
      <c r="B18" s="273"/>
      <c r="C18" s="273"/>
      <c r="D18" s="273"/>
      <c r="E18" s="273"/>
      <c r="F18" s="273"/>
      <c r="G18" s="273"/>
      <c r="H18" s="273"/>
      <c r="I18" s="106"/>
      <c r="J18" s="106"/>
      <c r="K18" s="106"/>
      <c r="L18" s="100"/>
      <c r="M18" s="100"/>
      <c r="N18" s="100"/>
      <c r="O18" s="100"/>
      <c r="R18" s="100"/>
      <c r="S18" s="100"/>
      <c r="T18" s="100"/>
      <c r="Y18" s="105"/>
      <c r="AB18" s="105"/>
    </row>
    <row r="19" spans="1:28" s="102" customFormat="1" ht="34.5" customHeight="1">
      <c r="A19" s="100"/>
      <c r="B19" s="273"/>
      <c r="C19" s="273"/>
      <c r="D19" s="273"/>
      <c r="E19" s="273"/>
      <c r="F19" s="273"/>
      <c r="G19" s="273"/>
      <c r="H19" s="273"/>
      <c r="I19" s="106"/>
      <c r="J19" s="106"/>
      <c r="K19" s="106"/>
      <c r="L19" s="100"/>
      <c r="M19" s="100"/>
      <c r="N19" s="100"/>
      <c r="O19" s="100"/>
      <c r="R19" s="100"/>
      <c r="S19" s="100"/>
      <c r="T19" s="100"/>
      <c r="Y19" s="105"/>
      <c r="AB19" s="105"/>
    </row>
    <row r="20" spans="1:28" s="102" customFormat="1" ht="16.5" customHeight="1">
      <c r="A20" s="100"/>
      <c r="B20" s="106"/>
      <c r="C20" s="106"/>
      <c r="D20" s="106"/>
      <c r="E20" s="106"/>
      <c r="F20" s="106"/>
      <c r="G20" s="106"/>
      <c r="H20" s="106"/>
      <c r="I20" s="106"/>
      <c r="J20" s="106"/>
      <c r="K20" s="275"/>
      <c r="L20" s="100"/>
      <c r="M20" s="100"/>
      <c r="N20" s="100"/>
      <c r="O20" s="100"/>
      <c r="R20" s="100"/>
      <c r="S20" s="100"/>
      <c r="T20" s="100"/>
      <c r="Y20" s="105"/>
      <c r="AB20" s="105"/>
    </row>
    <row r="21" spans="1:28" s="102" customFormat="1" ht="51.75" customHeight="1">
      <c r="A21" s="100"/>
      <c r="B21" s="214" t="s">
        <v>62</v>
      </c>
      <c r="C21" s="215"/>
      <c r="D21" s="216"/>
      <c r="E21" s="217"/>
      <c r="F21" s="217"/>
      <c r="G21" s="262">
        <v>67442334.89</v>
      </c>
      <c r="H21" s="262"/>
      <c r="I21" s="262"/>
      <c r="J21" s="107"/>
      <c r="K21" s="275"/>
      <c r="L21" s="100"/>
      <c r="M21" s="100"/>
      <c r="N21" s="108"/>
      <c r="O21" s="108"/>
      <c r="R21" s="100"/>
      <c r="S21" s="100"/>
      <c r="T21" s="100"/>
      <c r="Y21" s="105"/>
      <c r="AB21" s="105"/>
    </row>
    <row r="22" spans="1:28" s="102" customFormat="1" ht="61.5" customHeight="1" thickBot="1" thickTop="1">
      <c r="A22" s="100"/>
      <c r="B22" s="263" t="s">
        <v>63</v>
      </c>
      <c r="C22" s="263"/>
      <c r="D22" s="263"/>
      <c r="E22" s="263"/>
      <c r="F22" s="263"/>
      <c r="G22" s="264">
        <v>98</v>
      </c>
      <c r="H22" s="264"/>
      <c r="I22" s="264"/>
      <c r="J22" s="109"/>
      <c r="K22" s="106"/>
      <c r="L22" s="100"/>
      <c r="M22" s="100"/>
      <c r="N22" s="100"/>
      <c r="O22" s="100"/>
      <c r="R22" s="100"/>
      <c r="S22" s="100"/>
      <c r="T22" s="100"/>
      <c r="Y22" s="105"/>
      <c r="AB22" s="105"/>
    </row>
    <row r="23" spans="1:28" s="102" customFormat="1" ht="45" customHeight="1" hidden="1">
      <c r="A23" s="100"/>
      <c r="B23" s="272" t="s">
        <v>7</v>
      </c>
      <c r="C23" s="272"/>
      <c r="D23" s="272"/>
      <c r="E23" s="272"/>
      <c r="F23" s="272"/>
      <c r="G23" s="259">
        <f>'Datos base'!G24</f>
        <v>3</v>
      </c>
      <c r="H23" s="259"/>
      <c r="I23" s="259"/>
      <c r="J23" s="110"/>
      <c r="K23" s="106"/>
      <c r="L23" s="100"/>
      <c r="M23" s="100"/>
      <c r="N23" s="100"/>
      <c r="O23" s="100"/>
      <c r="R23" s="100"/>
      <c r="S23" s="100"/>
      <c r="T23" s="100"/>
      <c r="Y23" s="105"/>
      <c r="AB23" s="105"/>
    </row>
    <row r="24" spans="1:28" s="102" customFormat="1" ht="61.5" customHeight="1" thickBot="1" thickTop="1">
      <c r="A24" s="100"/>
      <c r="B24" s="272" t="s">
        <v>7</v>
      </c>
      <c r="C24" s="272"/>
      <c r="D24" s="272"/>
      <c r="E24" s="272"/>
      <c r="F24" s="272"/>
      <c r="G24" s="259">
        <v>12</v>
      </c>
      <c r="H24" s="259"/>
      <c r="I24" s="259"/>
      <c r="J24" s="109"/>
      <c r="K24" s="106"/>
      <c r="L24" s="100"/>
      <c r="M24" s="100"/>
      <c r="N24" s="100"/>
      <c r="O24" s="100"/>
      <c r="R24" s="100"/>
      <c r="S24" s="100"/>
      <c r="T24" s="100"/>
      <c r="Y24" s="105"/>
      <c r="AB24" s="105"/>
    </row>
    <row r="25" spans="2:28" s="111" customFormat="1" ht="54" customHeight="1" thickBot="1" thickTop="1">
      <c r="B25" s="112"/>
      <c r="C25" s="112"/>
      <c r="D25" s="112"/>
      <c r="E25" s="112"/>
      <c r="F25" s="112"/>
      <c r="G25" s="112"/>
      <c r="H25" s="113"/>
      <c r="I25" s="114"/>
      <c r="J25" s="114"/>
      <c r="K25" s="115"/>
      <c r="P25" s="116"/>
      <c r="Q25" s="117"/>
      <c r="R25" s="118"/>
      <c r="S25" s="119"/>
      <c r="T25" s="119"/>
      <c r="X25" s="120"/>
      <c r="Y25" s="121"/>
      <c r="AB25" s="121"/>
    </row>
    <row r="26" spans="2:28" s="122" customFormat="1" ht="79.5" customHeight="1">
      <c r="B26" s="273" t="s">
        <v>64</v>
      </c>
      <c r="C26" s="273"/>
      <c r="D26" s="273"/>
      <c r="E26" s="273"/>
      <c r="F26" s="273"/>
      <c r="G26" s="273"/>
      <c r="H26" s="273"/>
      <c r="I26" s="273"/>
      <c r="J26" s="273"/>
      <c r="K26" s="273"/>
      <c r="L26" s="123"/>
      <c r="M26" s="123"/>
      <c r="Q26" s="124"/>
      <c r="S26" s="105"/>
      <c r="T26" s="105"/>
      <c r="X26" s="102"/>
      <c r="Y26" s="105"/>
      <c r="AB26" s="105"/>
    </row>
    <row r="27" spans="1:25" ht="11.25" customHeight="1">
      <c r="A27" s="125"/>
      <c r="B27" s="125"/>
      <c r="C27" s="125"/>
      <c r="D27" s="125"/>
      <c r="E27" s="126"/>
      <c r="F27" s="126"/>
      <c r="G27" s="126"/>
      <c r="R27" s="127" t="s">
        <v>65</v>
      </c>
      <c r="X27" s="128"/>
      <c r="Y27" s="129"/>
    </row>
    <row r="28" spans="2:28" s="130" customFormat="1" ht="401.25" customHeight="1">
      <c r="B28" s="131"/>
      <c r="C28" s="184" t="s">
        <v>66</v>
      </c>
      <c r="D28" s="184" t="s">
        <v>67</v>
      </c>
      <c r="E28" s="184" t="s">
        <v>68</v>
      </c>
      <c r="F28" s="184" t="s">
        <v>69</v>
      </c>
      <c r="G28" s="184" t="s">
        <v>70</v>
      </c>
      <c r="H28" s="184" t="s">
        <v>71</v>
      </c>
      <c r="I28" s="184" t="s">
        <v>72</v>
      </c>
      <c r="J28" s="184" t="s">
        <v>73</v>
      </c>
      <c r="K28" s="184" t="s">
        <v>74</v>
      </c>
      <c r="L28" s="184" t="s">
        <v>75</v>
      </c>
      <c r="M28" s="184" t="s">
        <v>76</v>
      </c>
      <c r="N28" s="184" t="s">
        <v>89</v>
      </c>
      <c r="O28" s="184" t="s">
        <v>77</v>
      </c>
      <c r="P28" s="184" t="s">
        <v>78</v>
      </c>
      <c r="Q28" s="184" t="s">
        <v>79</v>
      </c>
      <c r="R28" s="260" t="s">
        <v>22</v>
      </c>
      <c r="S28" s="260"/>
      <c r="T28" s="132"/>
      <c r="U28" s="270"/>
      <c r="V28" s="270"/>
      <c r="W28" s="270"/>
      <c r="X28" s="133"/>
      <c r="Y28" s="134"/>
      <c r="AB28" s="135"/>
    </row>
    <row r="29" spans="5:28" s="136" customFormat="1" ht="13.5" customHeight="1">
      <c r="E29" s="137"/>
      <c r="F29" s="137"/>
      <c r="G29" s="137"/>
      <c r="H29" s="137"/>
      <c r="I29" s="138"/>
      <c r="J29" s="138"/>
      <c r="K29" s="137"/>
      <c r="L29" s="137"/>
      <c r="M29" s="137"/>
      <c r="N29" s="137"/>
      <c r="O29" s="137"/>
      <c r="P29" s="137"/>
      <c r="Q29" s="137"/>
      <c r="R29" s="137"/>
      <c r="S29" s="139"/>
      <c r="T29" s="139"/>
      <c r="U29" s="140"/>
      <c r="V29" s="140"/>
      <c r="W29" s="140"/>
      <c r="X29" s="65"/>
      <c r="Y29" s="65"/>
      <c r="AB29" s="65"/>
    </row>
    <row r="30" spans="5:28" s="136" customFormat="1" ht="13.5" customHeight="1">
      <c r="E30" s="137"/>
      <c r="F30" s="137"/>
      <c r="G30" s="137"/>
      <c r="H30" s="137"/>
      <c r="I30" s="138"/>
      <c r="J30" s="138"/>
      <c r="K30" s="137"/>
      <c r="L30" s="137"/>
      <c r="M30" s="137"/>
      <c r="N30" s="137"/>
      <c r="O30" s="137"/>
      <c r="P30" s="137"/>
      <c r="Q30" s="137"/>
      <c r="R30" s="137"/>
      <c r="S30" s="139"/>
      <c r="T30" s="139"/>
      <c r="U30" s="140"/>
      <c r="V30" s="140"/>
      <c r="W30" s="140"/>
      <c r="X30" s="65"/>
      <c r="Y30" s="65"/>
      <c r="AB30" s="65"/>
    </row>
    <row r="31" spans="2:29" ht="409.5" customHeight="1">
      <c r="B31" s="185"/>
      <c r="C31" s="186" t="s">
        <v>93</v>
      </c>
      <c r="D31" s="186" t="s">
        <v>95</v>
      </c>
      <c r="E31" s="187" t="s">
        <v>91</v>
      </c>
      <c r="F31" s="188" t="s">
        <v>92</v>
      </c>
      <c r="G31" s="189">
        <v>41733</v>
      </c>
      <c r="H31" s="189">
        <v>41976</v>
      </c>
      <c r="I31" s="190" t="s">
        <v>95</v>
      </c>
      <c r="J31" s="191" t="s">
        <v>94</v>
      </c>
      <c r="K31" s="192">
        <v>97500000</v>
      </c>
      <c r="L31" s="193">
        <v>8</v>
      </c>
      <c r="M31" s="194">
        <v>2014</v>
      </c>
      <c r="N31" s="195" t="s">
        <v>34</v>
      </c>
      <c r="O31" s="195"/>
      <c r="P31" s="227">
        <f>K31/616027</f>
        <v>158.27228352004053</v>
      </c>
      <c r="Q31" s="196">
        <f>P31*1</f>
        <v>158.27228352004053</v>
      </c>
      <c r="R31" s="271"/>
      <c r="S31" s="271"/>
      <c r="T31" s="141"/>
      <c r="U31" s="142">
        <f>IF(N31="SI",5,0)</f>
        <v>5</v>
      </c>
      <c r="V31" s="142">
        <f>IF(O31="SI",5,0)</f>
        <v>0</v>
      </c>
      <c r="W31" s="142">
        <f>+V31+U31</f>
        <v>5</v>
      </c>
      <c r="X31" s="143"/>
      <c r="Y31" s="143"/>
      <c r="Z31" s="144" t="s">
        <v>34</v>
      </c>
      <c r="AA31" s="144" t="s">
        <v>40</v>
      </c>
      <c r="AB31" s="145"/>
      <c r="AC31" s="146"/>
    </row>
    <row r="32" spans="1:29" ht="87.75" customHeight="1">
      <c r="A32" s="64"/>
      <c r="B32" s="218"/>
      <c r="C32" s="219"/>
      <c r="D32" s="219"/>
      <c r="E32" s="220"/>
      <c r="F32" s="220"/>
      <c r="G32" s="221"/>
      <c r="H32" s="221"/>
      <c r="I32" s="222"/>
      <c r="J32" s="222"/>
      <c r="K32" s="223"/>
      <c r="L32" s="224"/>
      <c r="M32" s="224"/>
      <c r="N32" s="225"/>
      <c r="O32" s="225"/>
      <c r="P32" s="226"/>
      <c r="Q32" s="196">
        <f>SUM(Q31:Q31)</f>
        <v>158.27228352004053</v>
      </c>
      <c r="R32" s="224"/>
      <c r="S32" s="225"/>
      <c r="T32" s="149"/>
      <c r="U32" s="150">
        <f>SUM(U31:U31)</f>
        <v>5</v>
      </c>
      <c r="V32" s="150">
        <f>SUM(V31:V31)</f>
        <v>0</v>
      </c>
      <c r="W32" s="150">
        <f>SUM(W31:W31)</f>
        <v>5</v>
      </c>
      <c r="X32" s="151"/>
      <c r="Y32" s="151"/>
      <c r="Z32" s="146"/>
      <c r="AA32" s="146"/>
      <c r="AB32" s="152"/>
      <c r="AC32" s="146"/>
    </row>
    <row r="33" spans="2:29" s="153" customFormat="1" ht="45" customHeight="1">
      <c r="B33" s="154"/>
      <c r="C33" s="155"/>
      <c r="D33" s="155"/>
      <c r="E33" s="156"/>
      <c r="F33" s="156"/>
      <c r="G33" s="157"/>
      <c r="H33" s="157"/>
      <c r="I33" s="158"/>
      <c r="J33" s="158"/>
      <c r="K33" s="159"/>
      <c r="L33" s="160"/>
      <c r="M33" s="160"/>
      <c r="N33" s="161"/>
      <c r="O33" s="161"/>
      <c r="P33" s="162"/>
      <c r="Q33" s="163"/>
      <c r="R33" s="160"/>
      <c r="S33" s="149"/>
      <c r="T33" s="149"/>
      <c r="U33" s="164">
        <f>IF(U32&gt;=5,5,0)</f>
        <v>5</v>
      </c>
      <c r="V33" s="164">
        <f>IF(V32&gt;=5,5,0)</f>
        <v>0</v>
      </c>
      <c r="W33" s="164">
        <f>IF(W32&gt;=5,5,0)</f>
        <v>5</v>
      </c>
      <c r="X33" s="152"/>
      <c r="Y33" s="152"/>
      <c r="Z33" s="165"/>
      <c r="AA33" s="165"/>
      <c r="AB33" s="152"/>
      <c r="AC33" s="165"/>
    </row>
    <row r="34" spans="2:29" s="153" customFormat="1" ht="31.5" customHeight="1">
      <c r="B34" s="154"/>
      <c r="C34" s="155"/>
      <c r="D34" s="155"/>
      <c r="E34" s="156"/>
      <c r="F34" s="156"/>
      <c r="G34" s="157"/>
      <c r="H34" s="157"/>
      <c r="I34" s="158"/>
      <c r="J34" s="158"/>
      <c r="K34" s="166"/>
      <c r="L34" s="160"/>
      <c r="M34" s="160"/>
      <c r="N34" s="161"/>
      <c r="O34" s="161"/>
      <c r="P34" s="162"/>
      <c r="Q34" s="163"/>
      <c r="R34" s="160"/>
      <c r="S34" s="149"/>
      <c r="T34" s="149"/>
      <c r="U34" s="143">
        <f>IF(U33&gt;0,1,0)</f>
        <v>1</v>
      </c>
      <c r="V34" s="143">
        <f>IF(V33&gt;0,1,0)</f>
        <v>0</v>
      </c>
      <c r="W34" s="143"/>
      <c r="X34" s="167">
        <f>SUM(U34:W34)</f>
        <v>1</v>
      </c>
      <c r="Y34" s="152"/>
      <c r="Z34" s="165"/>
      <c r="AA34" s="165"/>
      <c r="AB34" s="152"/>
      <c r="AC34" s="165"/>
    </row>
    <row r="35" spans="2:29" s="64" customFormat="1" ht="106.5" customHeight="1">
      <c r="B35" s="168"/>
      <c r="C35" s="169"/>
      <c r="D35" s="169"/>
      <c r="E35" s="170"/>
      <c r="F35" s="170"/>
      <c r="G35" s="171"/>
      <c r="H35" s="171"/>
      <c r="I35" s="172"/>
      <c r="J35" s="172"/>
      <c r="K35" s="159"/>
      <c r="M35" s="266" t="s">
        <v>80</v>
      </c>
      <c r="N35" s="266"/>
      <c r="O35" s="266"/>
      <c r="P35" s="266"/>
      <c r="Q35" s="266"/>
      <c r="R35" s="197">
        <f>ROUND(Q32,0)</f>
        <v>158</v>
      </c>
      <c r="S35" s="198"/>
      <c r="T35" s="173"/>
      <c r="U35" s="148"/>
      <c r="V35" s="148"/>
      <c r="W35" s="148"/>
      <c r="X35" s="147"/>
      <c r="Y35" s="152"/>
      <c r="Z35" s="147"/>
      <c r="AA35" s="147"/>
      <c r="AB35" s="152"/>
      <c r="AC35" s="147"/>
    </row>
    <row r="36" spans="2:28" s="64" customFormat="1" ht="23.25" customHeight="1">
      <c r="B36" s="168"/>
      <c r="C36" s="169"/>
      <c r="D36" s="169"/>
      <c r="E36" s="170"/>
      <c r="F36" s="170"/>
      <c r="G36" s="171"/>
      <c r="H36" s="171"/>
      <c r="I36" s="172"/>
      <c r="J36" s="172"/>
      <c r="K36" s="159"/>
      <c r="M36" s="199"/>
      <c r="N36" s="199"/>
      <c r="O36" s="200"/>
      <c r="P36" s="200"/>
      <c r="Q36" s="200"/>
      <c r="R36" s="199"/>
      <c r="S36" s="198"/>
      <c r="T36" s="173"/>
      <c r="U36" s="117"/>
      <c r="V36" s="117"/>
      <c r="W36" s="117"/>
      <c r="Y36" s="65"/>
      <c r="AB36" s="65"/>
    </row>
    <row r="37" spans="2:28" s="174" customFormat="1" ht="106.5" customHeight="1">
      <c r="B37" s="175"/>
      <c r="C37" s="175"/>
      <c r="D37" s="175"/>
      <c r="E37" s="176"/>
      <c r="F37" s="176"/>
      <c r="G37" s="176"/>
      <c r="H37" s="176"/>
      <c r="I37" s="177"/>
      <c r="J37" s="177"/>
      <c r="K37" s="178"/>
      <c r="M37" s="267" t="s">
        <v>81</v>
      </c>
      <c r="N37" s="267"/>
      <c r="O37" s="267"/>
      <c r="P37" s="267"/>
      <c r="Q37" s="267"/>
      <c r="R37" s="201" t="s">
        <v>34</v>
      </c>
      <c r="S37" s="202" t="str">
        <f>IF(R37="SI","HABILITADO","NO HABILTADO")</f>
        <v>HABILITADO</v>
      </c>
      <c r="T37" s="173"/>
      <c r="X37" s="128"/>
      <c r="Y37" s="129"/>
      <c r="AB37" s="129"/>
    </row>
    <row r="38" spans="2:28" s="174" customFormat="1" ht="44.25">
      <c r="B38" s="175"/>
      <c r="C38" s="175"/>
      <c r="D38" s="175"/>
      <c r="E38" s="176"/>
      <c r="F38" s="176"/>
      <c r="G38" s="176"/>
      <c r="H38" s="176"/>
      <c r="I38" s="177"/>
      <c r="J38" s="177"/>
      <c r="K38" s="178"/>
      <c r="M38" s="203"/>
      <c r="N38" s="203"/>
      <c r="O38" s="204"/>
      <c r="P38" s="204"/>
      <c r="Q38" s="203"/>
      <c r="R38" s="203"/>
      <c r="S38" s="205"/>
      <c r="T38" s="173"/>
      <c r="X38" s="128"/>
      <c r="Y38" s="129"/>
      <c r="AB38" s="129"/>
    </row>
    <row r="39" spans="1:20" ht="120.75" customHeight="1">
      <c r="A39" s="125"/>
      <c r="B39" s="179"/>
      <c r="C39" s="179"/>
      <c r="D39" s="179"/>
      <c r="E39" s="180"/>
      <c r="F39" s="180"/>
      <c r="G39" s="180"/>
      <c r="H39" s="181"/>
      <c r="I39" s="182"/>
      <c r="J39" s="182"/>
      <c r="K39" s="181"/>
      <c r="M39" s="268" t="s">
        <v>82</v>
      </c>
      <c r="N39" s="268"/>
      <c r="O39" s="268"/>
      <c r="P39" s="268"/>
      <c r="Q39" s="268"/>
      <c r="R39" s="268"/>
      <c r="S39" s="202" t="s">
        <v>87</v>
      </c>
      <c r="T39" s="173"/>
    </row>
    <row r="40" spans="2:20" ht="44.25">
      <c r="B40" s="183"/>
      <c r="C40" s="183"/>
      <c r="D40" s="183"/>
      <c r="E40" s="181"/>
      <c r="F40" s="181"/>
      <c r="G40" s="181"/>
      <c r="H40" s="181"/>
      <c r="I40" s="182"/>
      <c r="J40" s="182"/>
      <c r="K40" s="181"/>
      <c r="M40" s="203"/>
      <c r="N40" s="203"/>
      <c r="O40" s="204"/>
      <c r="P40" s="204"/>
      <c r="Q40" s="203"/>
      <c r="R40" s="203"/>
      <c r="S40" s="205"/>
      <c r="T40" s="173"/>
    </row>
    <row r="41" spans="5:25" ht="99.75" customHeight="1">
      <c r="E41" s="60"/>
      <c r="F41" s="60"/>
      <c r="G41" s="60"/>
      <c r="H41" s="60"/>
      <c r="I41" s="60"/>
      <c r="J41" s="60"/>
      <c r="K41" s="60"/>
      <c r="L41" s="60"/>
      <c r="M41" s="269" t="s">
        <v>83</v>
      </c>
      <c r="N41" s="269"/>
      <c r="O41" s="269"/>
      <c r="P41" s="269"/>
      <c r="Q41" s="269"/>
      <c r="R41" s="206">
        <f>G22</f>
        <v>98</v>
      </c>
      <c r="S41" s="202" t="s">
        <v>13</v>
      </c>
      <c r="T41" s="173"/>
      <c r="X41" s="60"/>
      <c r="Y41" s="60"/>
    </row>
    <row r="42" spans="5:25" ht="14.25" customHeight="1">
      <c r="E42" s="60"/>
      <c r="F42" s="60"/>
      <c r="G42" s="60"/>
      <c r="H42" s="60"/>
      <c r="I42" s="60"/>
      <c r="J42" s="60"/>
      <c r="K42" s="60"/>
      <c r="L42" s="60"/>
      <c r="M42" s="207"/>
      <c r="N42" s="207"/>
      <c r="O42" s="207"/>
      <c r="P42" s="207"/>
      <c r="Q42" s="207"/>
      <c r="R42" s="207"/>
      <c r="S42" s="208"/>
      <c r="T42" s="173"/>
      <c r="U42" s="136"/>
      <c r="V42" s="136"/>
      <c r="W42" s="136"/>
      <c r="X42" s="60"/>
      <c r="Y42" s="60"/>
    </row>
    <row r="43" spans="5:25" ht="117.75" customHeight="1">
      <c r="E43" s="60"/>
      <c r="F43" s="60"/>
      <c r="G43" s="60"/>
      <c r="H43" s="60"/>
      <c r="I43" s="60"/>
      <c r="J43" s="60"/>
      <c r="K43" s="60"/>
      <c r="L43" s="60"/>
      <c r="M43" s="209"/>
      <c r="N43" s="210"/>
      <c r="O43" s="210"/>
      <c r="P43" s="210"/>
      <c r="Q43" s="210"/>
      <c r="R43" s="210"/>
      <c r="S43" s="211" t="s">
        <v>87</v>
      </c>
      <c r="T43" s="173"/>
      <c r="U43" s="136"/>
      <c r="V43" s="136"/>
      <c r="W43" s="136"/>
      <c r="X43" s="60"/>
      <c r="Y43" s="60"/>
    </row>
    <row r="44" ht="39.75" customHeight="1"/>
    <row r="45" ht="80.25" customHeight="1"/>
    <row r="46" ht="80.25" customHeight="1"/>
    <row r="47" ht="80.25" customHeight="1"/>
    <row r="48" ht="80.25" customHeight="1"/>
    <row r="49" ht="80.25" customHeight="1"/>
    <row r="50" ht="80.25" customHeight="1"/>
    <row r="51" ht="80.25" customHeight="1"/>
    <row r="52" ht="80.25" customHeight="1"/>
    <row r="53" ht="80.25" customHeight="1"/>
    <row r="54" ht="80.25" customHeight="1"/>
    <row r="55" ht="80.25" customHeight="1"/>
    <row r="56" ht="80.25" customHeight="1"/>
    <row r="57" ht="80.25" customHeight="1"/>
    <row r="58" ht="80.25" customHeight="1"/>
    <row r="59" ht="80.25" customHeight="1"/>
    <row r="60" ht="80.25" customHeight="1"/>
    <row r="61" ht="80.25" customHeight="1"/>
    <row r="62" ht="80.25" customHeight="1"/>
    <row r="63" ht="80.25" customHeight="1"/>
    <row r="64" ht="80.25" customHeight="1"/>
    <row r="65" ht="80.25" customHeight="1"/>
    <row r="66" ht="80.25" customHeight="1"/>
    <row r="67" ht="80.25" customHeight="1"/>
  </sheetData>
  <sheetProtection selectLockedCells="1" selectUnlockedCells="1"/>
  <mergeCells count="25">
    <mergeCell ref="M35:Q35"/>
    <mergeCell ref="M37:Q37"/>
    <mergeCell ref="M39:R39"/>
    <mergeCell ref="M41:Q41"/>
    <mergeCell ref="U28:W28"/>
    <mergeCell ref="R31:S31"/>
    <mergeCell ref="B23:F23"/>
    <mergeCell ref="G23:I23"/>
    <mergeCell ref="B24:F24"/>
    <mergeCell ref="G24:I24"/>
    <mergeCell ref="B26:K26"/>
    <mergeCell ref="R28:S28"/>
    <mergeCell ref="B16:H16"/>
    <mergeCell ref="K16:K17"/>
    <mergeCell ref="B18:H19"/>
    <mergeCell ref="K20:K21"/>
    <mergeCell ref="G21:I21"/>
    <mergeCell ref="B22:F22"/>
    <mergeCell ref="G22:I22"/>
    <mergeCell ref="A1:B1"/>
    <mergeCell ref="A5:B5"/>
    <mergeCell ref="E7:K7"/>
    <mergeCell ref="B13:H14"/>
    <mergeCell ref="K13:K14"/>
    <mergeCell ref="B9:J11"/>
  </mergeCells>
  <conditionalFormatting sqref="N31:O31">
    <cfRule type="cellIs" priority="1" dxfId="0" operator="equal" stopIfTrue="1">
      <formula>"NO"</formula>
    </cfRule>
  </conditionalFormatting>
  <dataValidations count="3">
    <dataValidation type="list" allowBlank="1" showErrorMessage="1" sqref="N31:O31">
      <formula1>"SI,NO"</formula1>
      <formula2>0</formula2>
    </dataValidation>
    <dataValidation type="list" allowBlank="1" showErrorMessage="1" sqref="Z31">
      <formula1>'FUNEVSO '!#REF!</formula1>
      <formula2>0</formula2>
    </dataValidation>
    <dataValidation type="list" allowBlank="1" showErrorMessage="1" sqref="R21:T21 R37">
      <formula1>$Z$31:$AA$31</formula1>
      <formula2>0</formula2>
    </dataValidation>
  </dataValidations>
  <printOptions horizontalCentered="1" verticalCentered="1"/>
  <pageMargins left="0.7875" right="0.7875" top="0.5118055555555555" bottom="0.6694444444444444" header="0.5118055555555555" footer="0.5118055555555555"/>
  <pageSetup horizontalDpi="300" verticalDpi="300" orientation="landscape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ALICIA ROMERO VARGAS</dc:creator>
  <cp:keywords/>
  <dc:description/>
  <cp:lastModifiedBy>MARTHA ALICIA ROMERO VARGAS</cp:lastModifiedBy>
  <cp:lastPrinted>2017-12-04T20:17:34Z</cp:lastPrinted>
  <dcterms:created xsi:type="dcterms:W3CDTF">2017-07-24T21:01:55Z</dcterms:created>
  <dcterms:modified xsi:type="dcterms:W3CDTF">2017-12-21T19:27:06Z</dcterms:modified>
  <cp:category/>
  <cp:version/>
  <cp:contentType/>
  <cp:contentStatus/>
</cp:coreProperties>
</file>